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hannah.webster\RSA\PSC - 1451 Heritage Index 3.0\06_Reporting\Data files\"/>
    </mc:Choice>
  </mc:AlternateContent>
  <xr:revisionPtr revIDLastSave="156" documentId="8_{53CBCFC1-C533-42A8-9528-FF5D01E974C3}" xr6:coauthVersionLast="45" xr6:coauthVersionMax="45" xr10:uidLastSave="{73C87E97-5DC6-48B5-B7F0-ADBA2830727A}"/>
  <bookViews>
    <workbookView xWindow="-110" yWindow="-110" windowWidth="19420" windowHeight="10420" tabRatio="908" activeTab="1" xr2:uid="{00000000-000D-0000-FFFF-FFFF00000000}"/>
  </bookViews>
  <sheets>
    <sheet name="Info &amp; Contents" sheetId="13" r:id="rId1"/>
    <sheet name="Heritage Index rankings 2020" sheetId="19" r:id="rId2"/>
    <sheet name="Heritage Index rankings 2016" sheetId="20" state="hidden" r:id="rId3"/>
    <sheet name="Local authority dashboard" sheetId="16" r:id="rId4"/>
    <sheet name="Raw data" sheetId="8" r:id="rId5"/>
  </sheets>
  <externalReferences>
    <externalReference r:id="rId6"/>
    <externalReference r:id="rId7"/>
  </externalReferences>
  <definedNames>
    <definedName name="LocalAuthorityDistrict" localSheetId="3">'[1]Index - default weighted scores'!$A$5:$A$330</definedName>
    <definedName name="LocalAuthorityDistrict">#REF!</definedName>
    <definedName name="LookUpComparisons">[2]Information!$H$3:$H$6</definedName>
    <definedName name="LookupLocalAuthority">[2]Information!$A$3:$A$35</definedName>
    <definedName name="LookupYear">[2]Information!$C$4:$C$8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6" l="1"/>
  <c r="D20" i="16" l="1"/>
  <c r="D19" i="16"/>
  <c r="D18" i="16"/>
  <c r="D17" i="16"/>
  <c r="D16" i="16"/>
  <c r="D15" i="16"/>
  <c r="D14" i="16"/>
  <c r="C20" i="16" l="1"/>
  <c r="E20" i="16" s="1"/>
  <c r="C19" i="16"/>
  <c r="E19" i="16" s="1"/>
  <c r="C18" i="16"/>
  <c r="E18" i="16" s="1"/>
  <c r="C17" i="16"/>
  <c r="E17" i="16" s="1"/>
  <c r="C16" i="16"/>
  <c r="E16" i="16" s="1"/>
  <c r="C15" i="16"/>
  <c r="E15" i="16" s="1"/>
  <c r="C14" i="16"/>
  <c r="E14" i="16" s="1"/>
  <c r="D9" i="16"/>
  <c r="D8" i="16"/>
  <c r="D7" i="16"/>
  <c r="C10" i="16"/>
  <c r="E10" i="16" s="1"/>
  <c r="C9" i="16"/>
  <c r="C8" i="16"/>
  <c r="E8" i="16" s="1"/>
  <c r="C7" i="16"/>
  <c r="E7" i="16" l="1"/>
  <c r="E9" i="16"/>
</calcChain>
</file>

<file path=xl/sharedStrings.xml><?xml version="1.0" encoding="utf-8"?>
<sst xmlns="http://schemas.openxmlformats.org/spreadsheetml/2006/main" count="1044" uniqueCount="276">
  <si>
    <t xml:space="preserve">League Table Results - </t>
  </si>
  <si>
    <t>Dashboard -</t>
  </si>
  <si>
    <t xml:space="preserve">Raw Data - </t>
  </si>
  <si>
    <t xml:space="preserve">Contents and key information </t>
  </si>
  <si>
    <t>Contents &amp; Info</t>
  </si>
  <si>
    <t>Definitions</t>
  </si>
  <si>
    <t>Heritage Domains -</t>
  </si>
  <si>
    <t>Heritage domains are how the Heritage Index categorises heritage. each domain makes up 20% of the final score created by the heritage index etc etc.</t>
  </si>
  <si>
    <t>Assets -</t>
  </si>
  <si>
    <t>Activities -</t>
  </si>
  <si>
    <t>Heritage Index Report 2020 -</t>
  </si>
  <si>
    <t>How-to Guide -</t>
  </si>
  <si>
    <t>How to get the most out of using the index</t>
  </si>
  <si>
    <t>Total Score</t>
  </si>
  <si>
    <t>Assets Score</t>
  </si>
  <si>
    <t>Activities Score</t>
  </si>
  <si>
    <t>Heritage Potential</t>
  </si>
  <si>
    <t>Historic Built Environment</t>
  </si>
  <si>
    <t>Museums, Archives and Artefacts</t>
  </si>
  <si>
    <t>Industrial Heritage</t>
  </si>
  <si>
    <t>Parks and Open Space</t>
  </si>
  <si>
    <t>Landscape and Natural Heritage</t>
  </si>
  <si>
    <t>Cultures and Memories</t>
  </si>
  <si>
    <t>General / Infrastructure</t>
  </si>
  <si>
    <t>Composite score, weighted across assets and activities in all domains</t>
  </si>
  <si>
    <t>1 = Largest gap between levels of assets and (lower) levels of activity</t>
  </si>
  <si>
    <t>Asset</t>
  </si>
  <si>
    <t>Activity</t>
  </si>
  <si>
    <t>Overall</t>
  </si>
  <si>
    <t>Overall (activity)</t>
  </si>
  <si>
    <t>General</t>
  </si>
  <si>
    <t>Domain</t>
  </si>
  <si>
    <t>Assets</t>
  </si>
  <si>
    <t>Activities</t>
  </si>
  <si>
    <t>Indicator</t>
  </si>
  <si>
    <t>Units</t>
  </si>
  <si>
    <t>Source</t>
  </si>
  <si>
    <t>Weighting within sub-domain</t>
  </si>
  <si>
    <t>Historic built environment</t>
  </si>
  <si>
    <t>Listed Buildings (Grade I)</t>
  </si>
  <si>
    <t>Number per local authority</t>
  </si>
  <si>
    <t>Listed Buildings (Grade II*)</t>
  </si>
  <si>
    <t>Listed Buildings (Grade II)</t>
  </si>
  <si>
    <t>Scheduled Monuments</t>
  </si>
  <si>
    <t>Conservation Areas</t>
  </si>
  <si>
    <t>World Heritage Sites</t>
  </si>
  <si>
    <t>UNESCO</t>
  </si>
  <si>
    <t>http://whc.unesco.org/en/statesparties/gb</t>
  </si>
  <si>
    <t>Imperial War Museums</t>
  </si>
  <si>
    <t>www.iwm.org.uk/memorials/search</t>
  </si>
  <si>
    <t>£ per local authority</t>
  </si>
  <si>
    <t>Local authority revenue from sales, fees and charges (Conservation and listed buildings planning policy)</t>
  </si>
  <si>
    <t>-</t>
  </si>
  <si>
    <t>Churches Open to the Public</t>
  </si>
  <si>
    <t>National Churches Trust</t>
  </si>
  <si>
    <t>http://www.nationalchurchestrust.org/discover-churches</t>
  </si>
  <si>
    <t>Museums, archives and artefacts</t>
  </si>
  <si>
    <t xml:space="preserve">Archives   </t>
  </si>
  <si>
    <t>The National Archives</t>
  </si>
  <si>
    <t>Archaeological finds reported</t>
  </si>
  <si>
    <t>https://finds.org.uk/</t>
  </si>
  <si>
    <t>https://www.gov.uk/government/organisations/companies-house</t>
  </si>
  <si>
    <t>Industiral heritage</t>
  </si>
  <si>
    <t>European Route of Industrial Heritage sites</t>
  </si>
  <si>
    <t>http://www.erih.net/index.php</t>
  </si>
  <si>
    <t>Canals (metres)</t>
  </si>
  <si>
    <t>Canal and Rivers Trust</t>
  </si>
  <si>
    <t>Canal infrastructure</t>
  </si>
  <si>
    <t>Total locks, bridges, aqueduct and wharves per local authority</t>
  </si>
  <si>
    <t>Heritage railways</t>
  </si>
  <si>
    <t>Mark Dewell</t>
  </si>
  <si>
    <t>www.heritage-railways.com/map.php</t>
  </si>
  <si>
    <t>National Historic Ships</t>
  </si>
  <si>
    <t>Continuously trading businesses (&gt;75 years; consumer-facing eg retail, consumer brands)</t>
  </si>
  <si>
    <t>Canals under restoration (metres)</t>
  </si>
  <si>
    <t>https://canalrivertrust.maps.arcgis.com/apps/MapSeries/index.html?appid=bc85e84c7069427ca87174490b03a08d</t>
  </si>
  <si>
    <t>Parks and open space</t>
  </si>
  <si>
    <t xml:space="preserve">National Park </t>
  </si>
  <si>
    <t>Square km per local authority</t>
  </si>
  <si>
    <t>Country Parks</t>
  </si>
  <si>
    <t>Hectares per local authority</t>
  </si>
  <si>
    <t>Parks and Gardens (Grade I)</t>
  </si>
  <si>
    <t>Traditional Orchards</t>
  </si>
  <si>
    <t>National Trust</t>
  </si>
  <si>
    <t>Green Flag Parks (Heritage Award)</t>
  </si>
  <si>
    <t>Local authority capital expenditure (open spaces incl cemeteries)</t>
  </si>
  <si>
    <t>Local authority revenue from sales, fees and charges (open spaces incl cemeteries)</t>
  </si>
  <si>
    <t>Landscape and natural heritage</t>
  </si>
  <si>
    <t>Special Areas Conservation</t>
  </si>
  <si>
    <t>Special Protection Areas</t>
  </si>
  <si>
    <t>Special Sites Scientific Interest</t>
  </si>
  <si>
    <t>Local Nature Reserves</t>
  </si>
  <si>
    <t>National Nature Reserves</t>
  </si>
  <si>
    <t>Ramsar Wetlands</t>
  </si>
  <si>
    <t>Ancient Woodlands</t>
  </si>
  <si>
    <t>Wildlife Trust Reserves</t>
  </si>
  <si>
    <t>Heritage Coast</t>
  </si>
  <si>
    <t>km per local authority</t>
  </si>
  <si>
    <t xml:space="preserve">UNESCO Geoparks </t>
  </si>
  <si>
    <t>Hedgerows (estimated)</t>
  </si>
  <si>
    <t>estimated km per local authority</t>
  </si>
  <si>
    <t>http://doi.org/10.5285/fc65177d-b113-420e-a70b-05d3f42682d5</t>
  </si>
  <si>
    <t>Ancient Trees</t>
  </si>
  <si>
    <t>Woodland Trust</t>
  </si>
  <si>
    <t>Nature Clubs for Kids</t>
  </si>
  <si>
    <t>TCV Volunteer Organisations</t>
  </si>
  <si>
    <t>Local authority capital expenditure (coast and flood protection)</t>
  </si>
  <si>
    <t>Local authority revenue from sales, fees and charges (coast and flood protection)</t>
  </si>
  <si>
    <t>Cultures and memories</t>
  </si>
  <si>
    <t>Blue Plaques</t>
  </si>
  <si>
    <t>European Designated Protection (Food and Drink)</t>
  </si>
  <si>
    <t>European Commission</t>
  </si>
  <si>
    <t>http://ec.europa.eu/agriculture/quality/door/list.html</t>
  </si>
  <si>
    <t>Continuously trading businesses (eg cinemas, schools)</t>
  </si>
  <si>
    <t>General (Infrastructure)</t>
  </si>
  <si>
    <t>Learning Outside the Classroom Accredited Schools</t>
  </si>
  <si>
    <t>Inter Departmental Business Register (2014-16)</t>
  </si>
  <si>
    <t>Heritage Sector Business Employment</t>
  </si>
  <si>
    <t>Heritage Sector Business Turnover</t>
  </si>
  <si>
    <t>Local authority revenue from sales, fees and charges (Heritage and Tourism)</t>
  </si>
  <si>
    <t>Sub-domain</t>
  </si>
  <si>
    <t>Civic Societies</t>
  </si>
  <si>
    <t>RSA survey of ALGAO members</t>
  </si>
  <si>
    <t>ERIH (2016)</t>
  </si>
  <si>
    <t>Keep Britain Tidy (2016)</t>
  </si>
  <si>
    <t>The Wildlife Trust (2016)</t>
  </si>
  <si>
    <t>TOTAL SCORES</t>
  </si>
  <si>
    <t>HERITAGE DOMAIN RANKS</t>
  </si>
  <si>
    <t>Heritage Domain</t>
  </si>
  <si>
    <t xml:space="preserve">Industrial Heritage </t>
  </si>
  <si>
    <t>Culture and Memories</t>
  </si>
  <si>
    <t xml:space="preserve"> </t>
  </si>
  <si>
    <t>Heritage Index rank -</t>
  </si>
  <si>
    <t>The rank is the position of each local authority's Heritage Index score when listed from highest to lowest. The local authority ranked in 1st position has the highest Heritage Index score, for example.</t>
  </si>
  <si>
    <t>Conwy</t>
  </si>
  <si>
    <t>Monmouthshire</t>
  </si>
  <si>
    <t>Ceredigion</t>
  </si>
  <si>
    <t>Merthyr Tydfil</t>
  </si>
  <si>
    <t>Gwynedd</t>
  </si>
  <si>
    <t>Newport</t>
  </si>
  <si>
    <t>Pembrokeshire</t>
  </si>
  <si>
    <t>Denbighshire</t>
  </si>
  <si>
    <t>Powys</t>
  </si>
  <si>
    <t>Torfaen</t>
  </si>
  <si>
    <t>Cardiff</t>
  </si>
  <si>
    <t>Isle of Anglesey</t>
  </si>
  <si>
    <t>Swansea</t>
  </si>
  <si>
    <t>Carmarthenshire</t>
  </si>
  <si>
    <t>Blaenau Gwent</t>
  </si>
  <si>
    <t>Vale of Glamorgan</t>
  </si>
  <si>
    <t>Flintshire</t>
  </si>
  <si>
    <t>Wrexham</t>
  </si>
  <si>
    <t>Neath Port Talbot</t>
  </si>
  <si>
    <t>Bridgend</t>
  </si>
  <si>
    <t>Rhondda Cynon Taf</t>
  </si>
  <si>
    <t>Caerphilly</t>
  </si>
  <si>
    <t>Heritage Index 2020</t>
  </si>
  <si>
    <t>Heritage Index 2016</t>
  </si>
  <si>
    <t>Parks and Open Spaces</t>
  </si>
  <si>
    <t>Landscape and Natural Environment</t>
  </si>
  <si>
    <t>Heritage Index Rankings: Wales 2020</t>
  </si>
  <si>
    <t>Heritage Index Rankings: 
Local authority viewer</t>
  </si>
  <si>
    <t>Heritage Index Rank: Overall</t>
  </si>
  <si>
    <t>Heritage Index Rank: Assets</t>
  </si>
  <si>
    <t>Heritage Index Rank: Activities</t>
  </si>
  <si>
    <t>Heritage Index Rank: Hertiage Potential</t>
  </si>
  <si>
    <t>Heritage Index Rank 2016</t>
  </si>
  <si>
    <t>Change in Heritage Index Rank</t>
  </si>
  <si>
    <t>Heritage Index Rank 2020</t>
  </si>
  <si>
    <t>← Select local authority</t>
  </si>
  <si>
    <t xml:space="preserve">War Memorials </t>
  </si>
  <si>
    <t>Local authority expenditure (Conservation and listed buildings planning policy)</t>
  </si>
  <si>
    <t>Historic Environment Records (Monuments)</t>
  </si>
  <si>
    <t>Historic Environment Records (Events)</t>
  </si>
  <si>
    <t>Participation - visiting a historic place</t>
  </si>
  <si>
    <t>Museums</t>
  </si>
  <si>
    <t>Local authority capital expenditure (Museums &amp; Archives)</t>
  </si>
  <si>
    <t xml:space="preserve">Young Archaeologists’ Clubs </t>
  </si>
  <si>
    <t xml:space="preserve">Continuously trading businesses </t>
  </si>
  <si>
    <t>Participation - visiting a museum</t>
  </si>
  <si>
    <t>Historic Ships</t>
  </si>
  <si>
    <t>Designated Wrecks</t>
  </si>
  <si>
    <t>National Trust land open to the public</t>
  </si>
  <si>
    <t>Parks and Gardens (all sites)</t>
  </si>
  <si>
    <t xml:space="preserve">Blue Flag Beaches </t>
  </si>
  <si>
    <t>Local authority expenditure (open spaces incl cemeteries)</t>
  </si>
  <si>
    <t>Areas of Outstanding Natural Beauty</t>
  </si>
  <si>
    <t>Registered Landscape of Outstanding Historic Interest</t>
  </si>
  <si>
    <t>Local authority expenditure (coast and flood protection)</t>
  </si>
  <si>
    <t>Heritage Sector Business Enterprises</t>
  </si>
  <si>
    <t>Number of holiday nights spent (domestic leisure visitors)</t>
  </si>
  <si>
    <t>Tourist Information Centres</t>
  </si>
  <si>
    <t>Local authority expenditure (Heritage and Tourism)</t>
  </si>
  <si>
    <t>Cadw</t>
  </si>
  <si>
    <t>Welsh Government</t>
  </si>
  <si>
    <t>National Survey for Wales (2014-15)</t>
  </si>
  <si>
    <t>Welsh Museums</t>
  </si>
  <si>
    <t>Young Archeologists' Clubs (2016)</t>
  </si>
  <si>
    <t>Natural Resources Wales</t>
  </si>
  <si>
    <t>RSA estimate based on 2007 survey (edited the text in this cell as it was messing up the doc! But see Welsh Heritage index for original if needed.</t>
  </si>
  <si>
    <t>The Conservation Volunteers (2016)</t>
  </si>
  <si>
    <t>Civic Trust Wales</t>
  </si>
  <si>
    <t>Visit Britain</t>
  </si>
  <si>
    <t>Visit Wales</t>
  </si>
  <si>
    <t>http://lle.gov.wales/home?lang=en</t>
  </si>
  <si>
    <t>https://statswales.gov.wales/Catalogue/Local-Government/Finance/Revenue/Outturn</t>
  </si>
  <si>
    <t>http://www.algao.org.uk/</t>
  </si>
  <si>
    <t>http://www.algao.org.uk/scotland</t>
  </si>
  <si>
    <t>http://museums.wales/museums/</t>
  </si>
  <si>
    <t>http://discovery.nationalarchives.gov.uk/find-an-archive</t>
  </si>
  <si>
    <t>https://statswales.gov.wales/Catalogue/Local-Government/Finance/Capital/Outturn</t>
  </si>
  <si>
    <t>http://www.yac-uk.org/join-a-club</t>
  </si>
  <si>
    <t>https://libcat.naturalresources.wales/webview/</t>
  </si>
  <si>
    <t>http://www.blueflag.global/</t>
  </si>
  <si>
    <t>https://civictrustwales.wordpress.com/network/#unique-identifier</t>
  </si>
  <si>
    <t>https://www.ons.gov.uk/businessindustryandtrade/business/activitysizeandlocation/adhocs/006267analysisofenterprisesintheunitedkingdomforcustomerspecifieduksic2007subclassesdefiningtheheritageindustry2015to2016</t>
  </si>
  <si>
    <t>https://www.visitbritain.org/sites/default/files/vb-corporate/Documents-Library/documents/England-documents/gb_tourist_report_2015.pdf</t>
  </si>
  <si>
    <t>https://libcat.naturalresources.wales/webview/?infile=details.glu&amp;loid=111953&amp;rs=1042006&amp;hitno=1 spatial file: http://lle.gov.wales/catalogue/item/ListedBuildings/?lang=en</t>
  </si>
  <si>
    <t>https://libcat.naturalresources.wales/webview/?infile=details.glu&amp;loid=111953&amp;rs=1042006&amp;hitno=1</t>
  </si>
  <si>
    <t>https://cadw.gov.wales/advice-support/cof-cymru/search-cadw-records</t>
  </si>
  <si>
    <t xml:space="preserve">http://lle.gov.wales/catalogue/item/ConservationAreas/?lang=en </t>
  </si>
  <si>
    <t>Received from data provider</t>
  </si>
  <si>
    <t>https://cadw.gov.wales/visit/whats-on/find-a-cadw-event?lang=en</t>
  </si>
  <si>
    <t xml:space="preserve">https://gov.wales/national-survey-wales - https://gov.wales/sites/default/files/statistics-and-research/2019-04/national-survey-wales-arts-heritage-libraries-and-museums-2017-18-355.pdf </t>
  </si>
  <si>
    <t>https://gov.wales/national-survey-wales</t>
  </si>
  <si>
    <t>https://www.nationalhistoricships.org.uk/</t>
  </si>
  <si>
    <t>http://data-canalrivertrust.opendata.arcgis.com/</t>
  </si>
  <si>
    <t>https://libcat.naturalresources.wales/webview/?infile=details.glu&amp;loid=98777&amp;rs=201208&amp;hitno=1&amp;straight_to_details=TRUE&amp;tiarray=full</t>
  </si>
  <si>
    <t>https://libcat.naturalresources.wales/webview/?infile=details.glu&amp;loid=98742&amp;rs=1042129&amp;hitno=1</t>
  </si>
  <si>
    <t>https://uk-nationaltrust.opendata.arcgis.com/datasets/NationalTrust::national-trust-open-data-land-always-open</t>
  </si>
  <si>
    <t>https://libcat.naturalresources.wales/webview/?infile=details.glu&amp;loid=111947&amp;rs=1042139&amp;hitno=1</t>
  </si>
  <si>
    <t>http://lle.gov.wales/catalogue/item/TraditionalOrchards/?lang=en</t>
  </si>
  <si>
    <t>http://www.greenflagaward.org.uk/media/1191/global-green-flag-award-winners-2019.pdf</t>
  </si>
  <si>
    <t>https://libcat.naturalresources.wales/webview/?keyword=special+areas+of+conservation&amp;session=65641942&amp;infile=presearch.glue</t>
  </si>
  <si>
    <t>https://libcat.naturalresources.wales/webview/?infile=details.glu&amp;loid=98776&amp;rs=1076935&amp;hitno=1</t>
  </si>
  <si>
    <t>https://libcat.naturalresources.wales/webview/?infile=details.glu&amp;loid=98759&amp;rs=1076938&amp;hitno=1</t>
  </si>
  <si>
    <t>https://libcat.naturalresources.wales/webview/?infile=details.glu&amp;loid=98746&amp;rs=1042157&amp;hitno=3</t>
  </si>
  <si>
    <t>https://libcat.naturalresources.wales/webview/?infile=details.glu&amp;loid=98746&amp;rs=1042159&amp;hitno=3</t>
  </si>
  <si>
    <t>https://libcat.naturalresources.wales/webview/?infile=details.glu&amp;loid=116442&amp;rs=1042167&amp;hitno=1</t>
  </si>
  <si>
    <t>Data sent by provider</t>
  </si>
  <si>
    <t>https://www.arcgis.com/home/item.html?id=1b005136b7e3446d8a9646e0926e0822</t>
  </si>
  <si>
    <t>https://openplaques.org/pages/data</t>
  </si>
  <si>
    <t>https://www.visitwales.com/info/tourist-information</t>
  </si>
  <si>
    <t>https://www.lotc.org.uk/lotc-accreditations/lotc-mark/lotc-mark-accredited-schools/</t>
  </si>
  <si>
    <t>% visiting a historic place in last 12 months</t>
  </si>
  <si>
    <t>Number per local authority (open to public)</t>
  </si>
  <si>
    <t>metres per local authority</t>
  </si>
  <si>
    <t>Number per local authority (annual, based on 2013-2015 estimate)</t>
  </si>
  <si>
    <t>Ordanance Survey open spaces</t>
  </si>
  <si>
    <t>Ordanance Survey</t>
  </si>
  <si>
    <t>Open Doors venues</t>
  </si>
  <si>
    <t>Open Doors volunteers</t>
  </si>
  <si>
    <t>Data from provider</t>
  </si>
  <si>
    <t>Heritage Index 2020 - Wales - Data Viewer</t>
  </si>
  <si>
    <r>
      <t xml:space="preserve">This page shows the league table results for local authorities both overall and across the different </t>
    </r>
    <r>
      <rPr>
        <i/>
        <sz val="11"/>
        <color theme="1"/>
        <rFont val="Gill Sans MT"/>
        <family val="2"/>
      </rPr>
      <t xml:space="preserve">Heritage Domains. </t>
    </r>
    <r>
      <rPr>
        <sz val="11"/>
        <color theme="1"/>
        <rFont val="Gill Sans MT"/>
        <family val="2"/>
      </rPr>
      <t xml:space="preserve">Rankings are also broken down by </t>
    </r>
    <r>
      <rPr>
        <i/>
        <sz val="11"/>
        <color theme="1"/>
        <rFont val="Gill Sans MT"/>
        <family val="2"/>
      </rPr>
      <t>Assets</t>
    </r>
    <r>
      <rPr>
        <sz val="11"/>
        <color theme="1"/>
        <rFont val="Gill Sans MT"/>
        <family val="2"/>
      </rPr>
      <t xml:space="preserve"> and </t>
    </r>
    <r>
      <rPr>
        <i/>
        <sz val="11"/>
        <color theme="1"/>
        <rFont val="Gill Sans MT"/>
        <family val="2"/>
      </rPr>
      <t xml:space="preserve">Activities </t>
    </r>
    <r>
      <rPr>
        <sz val="11"/>
        <color theme="1"/>
        <rFont val="Gill Sans MT"/>
        <family val="2"/>
      </rPr>
      <t xml:space="preserve">this page includes the </t>
    </r>
    <r>
      <rPr>
        <i/>
        <sz val="11"/>
        <color theme="1"/>
        <rFont val="Gill Sans MT"/>
        <family val="2"/>
      </rPr>
      <t>Heritage Potential ranking.</t>
    </r>
  </si>
  <si>
    <t>Here, you can view all the Heritage Index ranking data for your local area, including changes in ranking from the last iteration of the Heritage Index, published in 2016.</t>
  </si>
  <si>
    <r>
      <t>View all the indicators of heritage</t>
    </r>
    <r>
      <rPr>
        <i/>
        <sz val="11"/>
        <color theme="1"/>
        <rFont val="Gill Sans MT"/>
        <family val="2"/>
      </rPr>
      <t xml:space="preserve"> f</t>
    </r>
    <r>
      <rPr>
        <sz val="11"/>
        <color theme="1"/>
        <rFont val="Gill Sans MT"/>
        <family val="2"/>
      </rPr>
      <t>or each local area in the UK. This is the data behind the Heritage Index rankings. Information on the source of the data is also included here.</t>
    </r>
  </si>
  <si>
    <t>Heritage domains are how the Heritage Index categorises heritage. They are designed to align with the National Lottery Heritage Fund's priority areas. Each of the six named domain makes up 15% of the final Heritage Index score, and a general domain makes up the final 10%.</t>
  </si>
  <si>
    <t>Heritage assets are tangible heritage within a local area, they might be natural or man-made and span a number of heritage domains. In the final Heritage Index ranking, heritage asset and activity rankings are equally weighted.</t>
  </si>
  <si>
    <t>Heritage activities include a range of intangible heritage and ways in which heritage assets are utilised, they include clubs, businesses, resident participation and funding, amongst others, and span all heritage domains. In the final Heritage Index ranking, heritage asset and activity rankings are equally weighted.</t>
  </si>
  <si>
    <t>We define Heritage Potential as the difference in ranking between a local authority's heritage assets and activities ranking. These differences are themselves ranked to create a Heritage Potential ranking. The local authority with the highest Heritage Potential ranking has the biggest difference in heritage assets and activities ranks, with a higher ranking of assets.</t>
  </si>
  <si>
    <t>Heritage Potential ranking</t>
  </si>
  <si>
    <t>Produced by The RSA in collaboration with National Lottery Heritage Fund</t>
  </si>
  <si>
    <t>Browse online interactive maps, read our analysis and get the technical report, explaining our methodology in more detail on the RSA website.</t>
  </si>
  <si>
    <t>Technical appendix -</t>
  </si>
  <si>
    <t>Essential notes for analysis, covering methodology, variable and local authority information</t>
  </si>
  <si>
    <t>Useful files</t>
  </si>
  <si>
    <t>Source link</t>
  </si>
  <si>
    <t xml:space="preserve">NLHF Funding (£) </t>
  </si>
  <si>
    <t xml:space="preserve">NLHF Funding (number of projects) </t>
  </si>
  <si>
    <t>National Lottery Heritage Fund</t>
  </si>
  <si>
    <t>The British Museum</t>
  </si>
  <si>
    <t>Companies House</t>
  </si>
  <si>
    <t>Blue Flag</t>
  </si>
  <si>
    <t>Open Plaques</t>
  </si>
  <si>
    <t>LOTC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</si>
</sst>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_-* #,##0_-;\-* #,##0_-;_-* &quot;-&quot;??_-;_-@_-"/>
    <numFmt numFmtId="166" formatCode="0.000"/>
    <numFmt numFmtId="167" formatCode="&quot;£&quot;#,##0"/>
    <numFmt numFmtId="168" formatCode="#,##0_ ;\-#,##0\ "/>
    <numFmt numFmtId="169" formatCode="&quot;£&quot;#,##0.00"/>
    <numFmt numFmtId="170" formatCode="_-[$£-809]* #,##0.00_-;\-[$£-809]* #,##0.00_-;_-[$£-809]* &quot;-&quot;??_-;_-@_-"/>
    <numFmt numFmtId="173" formatCode="_-&quot;£&quot;* #,##0.00_-;\-&quot;£&quot;* #,##0.00_-;_-&quot;£&quot;* &quot;-&quot;??_-;_-@_-"/>
    <numFmt numFmtId="174" formatCode="_-* #,##0.00_-;\-* #,##0.00_-;_-* &quot;-&quot;??_-;_-@_-"/>
  </numFmts>
  <fonts count="40" x14ac:knownFonts="1">
    <font>
      <sz val="11"/>
      <color theme="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color theme="1"/>
      <name val="Arial"/>
      <family val="2"/>
    </font>
    <font>
      <sz val="13"/>
      <color theme="1"/>
      <name val="Arial"/>
      <family val="2"/>
    </font>
    <font>
      <b/>
      <sz val="10"/>
      <color theme="1"/>
      <name val="Arial"/>
      <family val="2"/>
    </font>
    <font>
      <sz val="10"/>
      <color theme="1"/>
      <name val="Arial"/>
      <family val="2"/>
    </font>
    <font>
      <sz val="10"/>
      <name val="Arial"/>
      <family val="2"/>
    </font>
    <font>
      <b/>
      <sz val="13"/>
      <color theme="1"/>
      <name val="Arial"/>
      <family val="2"/>
    </font>
    <font>
      <sz val="13"/>
      <name val="Arial"/>
      <family val="2"/>
    </font>
    <font>
      <sz val="11"/>
      <name val="Arial"/>
      <family val="2"/>
    </font>
    <font>
      <sz val="11"/>
      <color rgb="FFFF0000"/>
      <name val="Arial"/>
      <family val="2"/>
    </font>
    <font>
      <sz val="11"/>
      <color theme="0" tint="-0.34998626667073579"/>
      <name val="Arial"/>
      <family val="2"/>
    </font>
    <font>
      <u/>
      <sz val="11"/>
      <color theme="10"/>
      <name val="Calibri"/>
      <family val="2"/>
      <scheme val="minor"/>
    </font>
    <font>
      <sz val="13"/>
      <color theme="0" tint="-0.34998626667073579"/>
      <name val="Arial"/>
      <family val="2"/>
    </font>
    <font>
      <b/>
      <sz val="14"/>
      <color theme="1"/>
      <name val="Gill Sans MT"/>
      <family val="2"/>
    </font>
    <font>
      <sz val="11"/>
      <color theme="1"/>
      <name val="Gill Sans MT"/>
      <family val="2"/>
    </font>
    <font>
      <i/>
      <sz val="12"/>
      <color theme="1"/>
      <name val="Gill Sans MT"/>
      <family val="2"/>
    </font>
    <font>
      <b/>
      <sz val="14"/>
      <name val="Gill Sans MT"/>
      <family val="2"/>
    </font>
    <font>
      <b/>
      <sz val="14"/>
      <color theme="0"/>
      <name val="Gill Sans MT"/>
      <family val="2"/>
    </font>
    <font>
      <sz val="11"/>
      <color theme="0"/>
      <name val="Gill Sans MT"/>
      <family val="2"/>
    </font>
    <font>
      <b/>
      <u/>
      <sz val="12"/>
      <color theme="10"/>
      <name val="Gill Sans MT"/>
      <family val="2"/>
    </font>
    <font>
      <b/>
      <sz val="11"/>
      <color theme="10"/>
      <name val="Gill Sans MT"/>
      <family val="2"/>
    </font>
    <font>
      <b/>
      <sz val="10"/>
      <name val="Gill Sans MT"/>
      <family val="2"/>
    </font>
    <font>
      <sz val="10"/>
      <color theme="1"/>
      <name val="Gill Sans MT"/>
      <family val="2"/>
    </font>
    <font>
      <u/>
      <sz val="11"/>
      <color theme="10"/>
      <name val="Gill Sans MT"/>
      <family val="2"/>
    </font>
    <font>
      <i/>
      <sz val="11"/>
      <color theme="1"/>
      <name val="Gill Sans MT"/>
      <family val="2"/>
    </font>
    <font>
      <b/>
      <i/>
      <sz val="18"/>
      <color theme="0" tint="-0.34998626667073579"/>
      <name val="Gill Sans MT"/>
      <family val="2"/>
    </font>
    <font>
      <b/>
      <sz val="11"/>
      <name val="Gill Sans MT"/>
      <family val="2"/>
    </font>
    <font>
      <b/>
      <sz val="12"/>
      <color theme="1"/>
      <name val="Gill Sans MT"/>
      <family val="2"/>
    </font>
    <font>
      <sz val="13"/>
      <name val="Gill Sans MT"/>
      <family val="2"/>
    </font>
    <font>
      <b/>
      <sz val="10"/>
      <color theme="1"/>
      <name val="Gill Sans MT"/>
      <family val="2"/>
    </font>
    <font>
      <sz val="10"/>
      <name val="Gill Sans MT"/>
      <family val="2"/>
    </font>
    <font>
      <b/>
      <i/>
      <sz val="10"/>
      <color theme="1"/>
      <name val="Gill Sans MT"/>
      <family val="2"/>
    </font>
    <font>
      <i/>
      <sz val="10"/>
      <color theme="1"/>
      <name val="Gill Sans MT"/>
      <family val="2"/>
    </font>
    <font>
      <i/>
      <sz val="10"/>
      <name val="Gill Sans MT"/>
      <family val="2"/>
    </font>
    <font>
      <sz val="12"/>
      <color theme="1"/>
      <name val="Gill Sans MT"/>
      <family val="2"/>
    </font>
    <font>
      <sz val="12"/>
      <color theme="0"/>
      <name val="Gill Sans MT"/>
      <family val="2"/>
    </font>
  </fonts>
  <fills count="32">
    <fill>
      <patternFill patternType="none"/>
    </fill>
    <fill>
      <patternFill patternType="gray125"/>
    </fill>
    <fill>
      <patternFill patternType="solid">
        <fgColor rgb="FFFFC7CE"/>
      </patternFill>
    </fill>
    <fill>
      <patternFill patternType="solid">
        <fgColor rgb="FFFFCC99"/>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bgColor indexed="64"/>
      </patternFill>
    </fill>
    <fill>
      <patternFill patternType="solid">
        <fgColor theme="5"/>
        <bgColor indexed="64"/>
      </patternFill>
    </fill>
    <fill>
      <patternFill patternType="solid">
        <fgColor theme="5" tint="-0.249977111117893"/>
        <bgColor indexed="64"/>
      </patternFill>
    </fill>
    <fill>
      <patternFill patternType="solid">
        <fgColor rgb="FFCC0099"/>
        <bgColor indexed="64"/>
      </patternFill>
    </fill>
    <fill>
      <patternFill patternType="solid">
        <fgColor rgb="FF9900CC"/>
        <bgColor indexed="64"/>
      </patternFill>
    </fill>
    <fill>
      <patternFill patternType="solid">
        <fgColor rgb="FFCC00FF"/>
        <bgColor indexed="64"/>
      </patternFill>
    </fill>
    <fill>
      <patternFill patternType="solid">
        <fgColor theme="1" tint="0.499984740745262"/>
        <bgColor indexed="64"/>
      </patternFill>
    </fill>
    <fill>
      <patternFill patternType="solid">
        <fgColor rgb="FFCC66FF"/>
        <bgColor indexed="64"/>
      </patternFill>
    </fill>
    <fill>
      <patternFill patternType="solid">
        <fgColor theme="4" tint="-0.249977111117893"/>
        <bgColor indexed="64"/>
      </patternFill>
    </fill>
    <fill>
      <patternFill patternType="solid">
        <fgColor rgb="FF339933"/>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rgb="FFFFCCCC"/>
        <bgColor indexed="64"/>
      </patternFill>
    </fill>
    <fill>
      <patternFill patternType="solid">
        <fgColor theme="0"/>
        <bgColor indexed="64"/>
      </patternFill>
    </fill>
    <fill>
      <patternFill patternType="solid">
        <fgColor rgb="FF03ECDD"/>
        <bgColor indexed="64"/>
      </patternFill>
    </fill>
    <fill>
      <patternFill patternType="solid">
        <fgColor rgb="FF000C78"/>
        <bgColor indexed="64"/>
      </patternFill>
    </fill>
    <fill>
      <patternFill patternType="solid">
        <fgColor rgb="FF21DCFF"/>
        <bgColor indexed="64"/>
      </patternFill>
    </fill>
    <fill>
      <patternFill patternType="solid">
        <fgColor rgb="FFFF21B8"/>
        <bgColor indexed="64"/>
      </patternFill>
    </fill>
    <fill>
      <patternFill patternType="solid">
        <fgColor rgb="FFFFA72F"/>
        <bgColor indexed="64"/>
      </patternFill>
    </fill>
    <fill>
      <patternFill patternType="solid">
        <fgColor rgb="FFFF2800"/>
        <bgColor indexed="64"/>
      </patternFill>
    </fill>
    <fill>
      <patternFill patternType="solid">
        <fgColor rgb="FF969696"/>
        <bgColor indexed="64"/>
      </patternFill>
    </fill>
    <fill>
      <patternFill patternType="solid">
        <fgColor rgb="FF0000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15" fillId="0" borderId="0" applyNumberFormat="0" applyFill="0" applyBorder="0" applyAlignment="0" applyProtection="0"/>
    <xf numFmtId="0" fontId="4" fillId="0" borderId="3" applyNumberFormat="0" applyFill="0" applyAlignment="0" applyProtection="0"/>
    <xf numFmtId="0" fontId="9" fillId="0" borderId="0"/>
    <xf numFmtId="43" fontId="1" fillId="0" borderId="0" applyFont="0" applyFill="0" applyBorder="0" applyAlignment="0" applyProtection="0"/>
    <xf numFmtId="174" fontId="1" fillId="0" borderId="0" applyFont="0" applyFill="0" applyBorder="0" applyAlignment="0" applyProtection="0"/>
    <xf numFmtId="173" fontId="1" fillId="0" borderId="0" applyFont="0" applyFill="0" applyBorder="0" applyAlignment="0" applyProtection="0"/>
  </cellStyleXfs>
  <cellXfs count="166">
    <xf numFmtId="0" fontId="0" fillId="0" borderId="0" xfId="0"/>
    <xf numFmtId="0" fontId="5" fillId="0" borderId="0" xfId="0" applyFont="1"/>
    <xf numFmtId="0" fontId="8" fillId="10" borderId="0" xfId="0" applyFont="1" applyFill="1"/>
    <xf numFmtId="0" fontId="8" fillId="6" borderId="0" xfId="0" applyFont="1" applyFill="1"/>
    <xf numFmtId="0" fontId="8" fillId="7" borderId="0" xfId="0" applyFont="1" applyFill="1" applyAlignment="1">
      <alignment vertical="center"/>
    </xf>
    <xf numFmtId="0" fontId="8" fillId="11" borderId="0" xfId="0" applyFont="1" applyFill="1" applyAlignment="1">
      <alignment vertical="center"/>
    </xf>
    <xf numFmtId="0" fontId="8" fillId="12" borderId="0" xfId="0" applyFont="1" applyFill="1" applyAlignment="1">
      <alignment vertical="center"/>
    </xf>
    <xf numFmtId="0" fontId="8" fillId="17" borderId="0" xfId="0" applyFont="1" applyFill="1" applyAlignment="1">
      <alignment vertical="center"/>
    </xf>
    <xf numFmtId="0" fontId="8" fillId="15" borderId="0" xfId="0" applyFont="1" applyFill="1" applyAlignment="1">
      <alignment vertical="center"/>
    </xf>
    <xf numFmtId="0" fontId="8" fillId="14" borderId="0" xfId="0" applyFont="1" applyFill="1" applyAlignment="1">
      <alignment vertical="center"/>
    </xf>
    <xf numFmtId="1" fontId="8" fillId="14" borderId="0" xfId="0" applyNumberFormat="1" applyFont="1" applyFill="1" applyAlignment="1">
      <alignment vertical="center"/>
    </xf>
    <xf numFmtId="0" fontId="8" fillId="4" borderId="0" xfId="0" applyFont="1" applyFill="1" applyAlignment="1">
      <alignment vertical="center"/>
    </xf>
    <xf numFmtId="0" fontId="8" fillId="20" borderId="0" xfId="0" applyFont="1" applyFill="1" applyAlignment="1">
      <alignment vertical="center"/>
    </xf>
    <xf numFmtId="0" fontId="8" fillId="16" borderId="0" xfId="0" applyFont="1" applyFill="1" applyAlignment="1">
      <alignment vertical="center"/>
    </xf>
    <xf numFmtId="0" fontId="8" fillId="5" borderId="0" xfId="0" applyFont="1" applyFill="1" applyAlignment="1">
      <alignment vertical="center"/>
    </xf>
    <xf numFmtId="0" fontId="8" fillId="8" borderId="0" xfId="0" applyFont="1" applyFill="1" applyAlignment="1">
      <alignment vertical="center"/>
    </xf>
    <xf numFmtId="0" fontId="8" fillId="9" borderId="0" xfId="0" applyFont="1" applyFill="1" applyAlignment="1">
      <alignment vertical="center"/>
    </xf>
    <xf numFmtId="0" fontId="8" fillId="19" borderId="0" xfId="0" applyFont="1" applyFill="1" applyAlignment="1">
      <alignment vertical="center"/>
    </xf>
    <xf numFmtId="0" fontId="8" fillId="21" borderId="0" xfId="0" applyFont="1" applyFill="1" applyAlignment="1">
      <alignment vertical="center"/>
    </xf>
    <xf numFmtId="1" fontId="8" fillId="21" borderId="0" xfId="0" applyNumberFormat="1" applyFont="1" applyFill="1" applyAlignment="1">
      <alignment vertical="center"/>
    </xf>
    <xf numFmtId="0" fontId="8" fillId="0" borderId="0" xfId="0" applyFont="1"/>
    <xf numFmtId="0" fontId="8" fillId="18" borderId="0" xfId="0" applyFont="1" applyFill="1" applyAlignment="1">
      <alignment vertical="center"/>
    </xf>
    <xf numFmtId="0" fontId="6" fillId="10" borderId="0" xfId="0" applyFont="1" applyFill="1"/>
    <xf numFmtId="0" fontId="6" fillId="6" borderId="0" xfId="0" applyFont="1" applyFill="1"/>
    <xf numFmtId="0" fontId="6" fillId="7" borderId="0" xfId="0" applyFont="1" applyFill="1" applyAlignment="1">
      <alignment vertical="center"/>
    </xf>
    <xf numFmtId="0" fontId="6" fillId="11" borderId="0" xfId="0" applyFont="1" applyFill="1" applyAlignment="1">
      <alignment vertical="center"/>
    </xf>
    <xf numFmtId="0" fontId="6" fillId="12" borderId="0" xfId="0" applyFont="1" applyFill="1" applyAlignment="1">
      <alignment vertical="center"/>
    </xf>
    <xf numFmtId="0" fontId="6" fillId="17" borderId="0" xfId="0" applyFont="1" applyFill="1" applyAlignment="1">
      <alignment vertical="center"/>
    </xf>
    <xf numFmtId="0" fontId="6" fillId="15" borderId="0" xfId="0" applyFont="1" applyFill="1" applyAlignment="1">
      <alignment vertical="center"/>
    </xf>
    <xf numFmtId="0" fontId="6" fillId="14" borderId="0" xfId="0" applyFont="1" applyFill="1" applyAlignment="1">
      <alignment vertical="center"/>
    </xf>
    <xf numFmtId="1" fontId="6" fillId="14" borderId="0" xfId="0" applyNumberFormat="1" applyFont="1" applyFill="1" applyAlignment="1">
      <alignment vertical="center"/>
    </xf>
    <xf numFmtId="0" fontId="6" fillId="4" borderId="0" xfId="0" applyFont="1" applyFill="1" applyAlignment="1">
      <alignment vertical="center"/>
    </xf>
    <xf numFmtId="0" fontId="6" fillId="20" borderId="0" xfId="0" applyFont="1" applyFill="1" applyAlignment="1">
      <alignment vertical="center"/>
    </xf>
    <xf numFmtId="0" fontId="6" fillId="16" borderId="0" xfId="0" applyFont="1" applyFill="1" applyAlignment="1">
      <alignment vertical="center"/>
    </xf>
    <xf numFmtId="0" fontId="6" fillId="5" borderId="0" xfId="0" applyFont="1" applyFill="1" applyAlignment="1">
      <alignment vertical="center"/>
    </xf>
    <xf numFmtId="0" fontId="6" fillId="8" borderId="0" xfId="0" applyFont="1" applyFill="1" applyAlignment="1">
      <alignment vertical="center"/>
    </xf>
    <xf numFmtId="0" fontId="6" fillId="9" borderId="0" xfId="0" applyFont="1" applyFill="1" applyAlignment="1">
      <alignment vertical="center"/>
    </xf>
    <xf numFmtId="0" fontId="6" fillId="19" borderId="0" xfId="0" applyFont="1" applyFill="1" applyAlignment="1">
      <alignment vertical="center"/>
    </xf>
    <xf numFmtId="0" fontId="6" fillId="21" borderId="0" xfId="0" applyFont="1" applyFill="1" applyAlignment="1">
      <alignment vertical="center"/>
    </xf>
    <xf numFmtId="1" fontId="6" fillId="21" borderId="0" xfId="0" applyNumberFormat="1" applyFont="1" applyFill="1" applyAlignment="1">
      <alignment vertical="center"/>
    </xf>
    <xf numFmtId="0" fontId="6" fillId="18" borderId="0" xfId="0" applyFont="1" applyFill="1" applyAlignment="1">
      <alignment vertical="center"/>
    </xf>
    <xf numFmtId="0" fontId="11" fillId="13" borderId="0" xfId="0" applyFont="1" applyFill="1" applyAlignment="1">
      <alignment horizontal="left"/>
    </xf>
    <xf numFmtId="0" fontId="6" fillId="22" borderId="0" xfId="0" applyFont="1" applyFill="1" applyAlignment="1">
      <alignment vertical="center"/>
    </xf>
    <xf numFmtId="0" fontId="6" fillId="22" borderId="0" xfId="0" applyFont="1" applyFill="1"/>
    <xf numFmtId="0" fontId="8" fillId="22" borderId="0" xfId="0" applyFont="1" applyFill="1" applyAlignment="1">
      <alignment vertical="center"/>
    </xf>
    <xf numFmtId="0" fontId="8" fillId="22" borderId="0" xfId="0" applyFont="1" applyFill="1"/>
    <xf numFmtId="0" fontId="10" fillId="0" borderId="0" xfId="0" applyFont="1"/>
    <xf numFmtId="0" fontId="6" fillId="0" borderId="0" xfId="0" applyFont="1"/>
    <xf numFmtId="0" fontId="0" fillId="23" borderId="4" xfId="0" applyFill="1" applyBorder="1"/>
    <xf numFmtId="0" fontId="12" fillId="0" borderId="0" xfId="0" applyFont="1" applyAlignment="1">
      <alignment horizontal="left"/>
    </xf>
    <xf numFmtId="0" fontId="12" fillId="0" borderId="0" xfId="0" applyFont="1"/>
    <xf numFmtId="0" fontId="12" fillId="0" borderId="0" xfId="0" applyFont="1" applyAlignment="1">
      <alignment vertical="center"/>
    </xf>
    <xf numFmtId="0" fontId="13" fillId="0" borderId="0" xfId="0" applyFont="1"/>
    <xf numFmtId="0" fontId="11" fillId="13" borderId="0" xfId="0" applyFont="1" applyFill="1"/>
    <xf numFmtId="0" fontId="7" fillId="0" borderId="0" xfId="0" applyFont="1" applyAlignment="1">
      <alignment horizontal="left" vertical="center" wrapText="1"/>
    </xf>
    <xf numFmtId="0" fontId="9" fillId="13" borderId="0" xfId="0" applyFont="1" applyFill="1" applyAlignment="1">
      <alignment horizontal="left" wrapText="1"/>
    </xf>
    <xf numFmtId="0" fontId="0" fillId="0" borderId="0" xfId="0" applyAlignment="1">
      <alignment wrapText="1"/>
    </xf>
    <xf numFmtId="0" fontId="0" fillId="0" borderId="0" xfId="0" applyAlignment="1">
      <alignment horizontal="center" vertical="top" wrapText="1"/>
    </xf>
    <xf numFmtId="0" fontId="0" fillId="23" borderId="4" xfId="0" applyFill="1" applyBorder="1" applyAlignment="1">
      <alignment vertical="center" wrapText="1"/>
    </xf>
    <xf numFmtId="1" fontId="5" fillId="0" borderId="0" xfId="6" applyNumberFormat="1" applyFont="1" applyBorder="1" applyAlignment="1">
      <alignment horizontal="right" vertical="center"/>
    </xf>
    <xf numFmtId="0" fontId="5" fillId="0" borderId="0" xfId="0" applyFont="1" applyAlignment="1">
      <alignment vertical="center"/>
    </xf>
    <xf numFmtId="1" fontId="12" fillId="0" borderId="0" xfId="6" applyNumberFormat="1" applyFont="1" applyBorder="1" applyAlignment="1">
      <alignment horizontal="right" vertical="center"/>
    </xf>
    <xf numFmtId="0" fontId="14" fillId="0" borderId="0" xfId="0" applyFont="1"/>
    <xf numFmtId="0" fontId="16" fillId="0" borderId="0" xfId="0" applyFont="1"/>
    <xf numFmtId="0" fontId="17" fillId="23" borderId="0" xfId="0" applyFont="1" applyFill="1"/>
    <xf numFmtId="0" fontId="18" fillId="23" borderId="0" xfId="0" applyFont="1" applyFill="1"/>
    <xf numFmtId="0" fontId="19" fillId="23" borderId="0" xfId="0" applyFont="1" applyFill="1"/>
    <xf numFmtId="0" fontId="20" fillId="24" borderId="0" xfId="0" applyFont="1" applyFill="1"/>
    <xf numFmtId="0" fontId="21" fillId="23" borderId="0" xfId="0" applyFont="1" applyFill="1"/>
    <xf numFmtId="0" fontId="22" fillId="23" borderId="0" xfId="0" applyFont="1" applyFill="1"/>
    <xf numFmtId="0" fontId="23" fillId="23" borderId="5" xfId="5" applyFont="1" applyFill="1" applyBorder="1" applyAlignment="1">
      <alignment horizontal="right" vertical="top" wrapText="1" indent="1"/>
    </xf>
    <xf numFmtId="0" fontId="18" fillId="23" borderId="5" xfId="0" applyFont="1" applyFill="1" applyBorder="1" applyAlignment="1">
      <alignment vertical="top" wrapText="1"/>
    </xf>
    <xf numFmtId="0" fontId="24" fillId="23" borderId="5" xfId="5" quotePrefix="1" applyFont="1" applyFill="1" applyBorder="1" applyAlignment="1">
      <alignment vertical="top"/>
    </xf>
    <xf numFmtId="0" fontId="25" fillId="23" borderId="5" xfId="5" applyFont="1" applyFill="1" applyBorder="1" applyAlignment="1">
      <alignment horizontal="right" vertical="top" wrapText="1" indent="1"/>
    </xf>
    <xf numFmtId="0" fontId="26" fillId="23" borderId="5" xfId="0" applyFont="1" applyFill="1" applyBorder="1" applyAlignment="1">
      <alignment vertical="top" wrapText="1"/>
    </xf>
    <xf numFmtId="0" fontId="27" fillId="23" borderId="0" xfId="5" applyFont="1" applyFill="1" applyBorder="1"/>
    <xf numFmtId="0" fontId="28" fillId="23" borderId="0" xfId="0" applyFont="1" applyFill="1"/>
    <xf numFmtId="0" fontId="18" fillId="23" borderId="8" xfId="0" applyFont="1" applyFill="1" applyBorder="1" applyAlignment="1">
      <alignment wrapText="1"/>
    </xf>
    <xf numFmtId="0" fontId="18" fillId="23" borderId="10" xfId="0" applyFont="1" applyFill="1" applyBorder="1"/>
    <xf numFmtId="0" fontId="18" fillId="23" borderId="11" xfId="0" applyFont="1" applyFill="1" applyBorder="1"/>
    <xf numFmtId="0" fontId="18" fillId="23" borderId="8" xfId="0" applyFont="1" applyFill="1" applyBorder="1"/>
    <xf numFmtId="0" fontId="18" fillId="23" borderId="7" xfId="0" applyFont="1" applyFill="1" applyBorder="1"/>
    <xf numFmtId="0" fontId="29" fillId="24" borderId="9" xfId="0" applyFont="1" applyFill="1" applyBorder="1"/>
    <xf numFmtId="0" fontId="30" fillId="24" borderId="10" xfId="0" applyFont="1" applyFill="1" applyBorder="1"/>
    <xf numFmtId="0" fontId="21" fillId="24" borderId="10" xfId="0" applyFont="1" applyFill="1" applyBorder="1"/>
    <xf numFmtId="0" fontId="21" fillId="24" borderId="11" xfId="0" applyFont="1" applyFill="1" applyBorder="1"/>
    <xf numFmtId="0" fontId="17" fillId="23" borderId="8" xfId="0" applyFont="1" applyFill="1" applyBorder="1" applyAlignment="1">
      <alignment horizontal="left"/>
    </xf>
    <xf numFmtId="0" fontId="31" fillId="23" borderId="0" xfId="0" applyFont="1" applyFill="1" applyAlignment="1">
      <alignment horizontal="left" wrapText="1"/>
    </xf>
    <xf numFmtId="0" fontId="31" fillId="23" borderId="0" xfId="0" applyFont="1" applyFill="1" applyAlignment="1">
      <alignment horizontal="left"/>
    </xf>
    <xf numFmtId="0" fontId="32" fillId="23" borderId="8" xfId="0" applyFont="1" applyFill="1" applyBorder="1" applyAlignment="1">
      <alignment horizontal="left"/>
    </xf>
    <xf numFmtId="0" fontId="18" fillId="23" borderId="0" xfId="0" applyFont="1" applyFill="1" applyAlignment="1" applyProtection="1">
      <alignment horizontal="center"/>
      <protection hidden="1"/>
    </xf>
    <xf numFmtId="0" fontId="18" fillId="23" borderId="0" xfId="0" applyFont="1" applyFill="1" applyAlignment="1">
      <alignment horizontal="center"/>
    </xf>
    <xf numFmtId="0" fontId="18" fillId="23" borderId="0" xfId="0" applyFont="1" applyFill="1" applyAlignment="1">
      <alignment horizontal="right"/>
    </xf>
    <xf numFmtId="0" fontId="23" fillId="23" borderId="6" xfId="5" applyFont="1" applyFill="1" applyBorder="1" applyAlignment="1">
      <alignment horizontal="left" vertical="top" wrapText="1" indent="1"/>
    </xf>
    <xf numFmtId="0" fontId="18" fillId="23" borderId="5" xfId="0" applyFont="1" applyFill="1" applyBorder="1" applyAlignment="1">
      <alignment horizontal="left" vertical="top" wrapText="1"/>
    </xf>
    <xf numFmtId="0" fontId="18" fillId="23" borderId="0" xfId="0" applyFont="1" applyFill="1" applyAlignment="1">
      <alignment horizontal="left" vertical="top" wrapText="1"/>
    </xf>
    <xf numFmtId="0" fontId="31" fillId="23" borderId="17" xfId="0" applyFont="1" applyFill="1" applyBorder="1" applyAlignment="1">
      <alignment horizontal="left"/>
    </xf>
    <xf numFmtId="0" fontId="31" fillId="23" borderId="14" xfId="0" applyFont="1" applyFill="1" applyBorder="1" applyAlignment="1">
      <alignment horizontal="left" wrapText="1"/>
    </xf>
    <xf numFmtId="0" fontId="31" fillId="23" borderId="15" xfId="0" applyFont="1" applyFill="1" applyBorder="1" applyAlignment="1">
      <alignment wrapText="1"/>
    </xf>
    <xf numFmtId="0" fontId="31" fillId="23" borderId="0" xfId="0" applyFont="1" applyFill="1"/>
    <xf numFmtId="0" fontId="18" fillId="23" borderId="18" xfId="0" applyFont="1" applyFill="1" applyBorder="1" applyAlignment="1">
      <alignment horizontal="left"/>
    </xf>
    <xf numFmtId="0" fontId="18" fillId="23" borderId="2" xfId="0" applyFont="1" applyFill="1" applyBorder="1" applyAlignment="1">
      <alignment horizontal="right"/>
    </xf>
    <xf numFmtId="0" fontId="18" fillId="23" borderId="19" xfId="0" applyFont="1" applyFill="1" applyBorder="1" applyAlignment="1">
      <alignment horizontal="right"/>
    </xf>
    <xf numFmtId="0" fontId="18" fillId="23" borderId="18" xfId="0" applyFont="1" applyFill="1" applyBorder="1"/>
    <xf numFmtId="0" fontId="18" fillId="23" borderId="2" xfId="0" applyFont="1" applyFill="1" applyBorder="1" applyAlignment="1" applyProtection="1">
      <alignment horizontal="right"/>
      <protection hidden="1"/>
    </xf>
    <xf numFmtId="0" fontId="18" fillId="23" borderId="20" xfId="0" applyFont="1" applyFill="1" applyBorder="1"/>
    <xf numFmtId="0" fontId="18" fillId="23" borderId="16" xfId="0" applyFont="1" applyFill="1" applyBorder="1" applyAlignment="1">
      <alignment horizontal="right"/>
    </xf>
    <xf numFmtId="0" fontId="18" fillId="23" borderId="12" xfId="0" applyFont="1" applyFill="1" applyBorder="1"/>
    <xf numFmtId="0" fontId="18" fillId="23" borderId="4" xfId="0" applyFont="1" applyFill="1" applyBorder="1"/>
    <xf numFmtId="0" fontId="18" fillId="23" borderId="13" xfId="0" applyFont="1" applyFill="1" applyBorder="1"/>
    <xf numFmtId="0" fontId="0" fillId="0" borderId="0" xfId="0" applyAlignment="1">
      <alignment horizontal="center" vertical="top" wrapText="1"/>
    </xf>
    <xf numFmtId="0" fontId="7" fillId="0" borderId="0" xfId="0" applyFont="1" applyAlignment="1">
      <alignment horizontal="center" vertical="center" wrapText="1"/>
    </xf>
    <xf numFmtId="0" fontId="25" fillId="23" borderId="5" xfId="5" applyFont="1" applyFill="1" applyBorder="1" applyAlignment="1">
      <alignment horizontal="right" vertical="top" wrapText="1" indent="1"/>
    </xf>
    <xf numFmtId="0" fontId="26" fillId="23" borderId="5" xfId="0" applyFont="1" applyFill="1" applyBorder="1" applyAlignment="1">
      <alignment vertical="top" wrapText="1"/>
    </xf>
    <xf numFmtId="0" fontId="33" fillId="0" borderId="0" xfId="0" applyFont="1" applyAlignment="1">
      <alignment vertical="center"/>
    </xf>
    <xf numFmtId="0" fontId="26" fillId="0" borderId="0" xfId="0" applyFont="1"/>
    <xf numFmtId="0" fontId="33" fillId="0" borderId="0" xfId="0" applyFont="1" applyFill="1" applyAlignment="1">
      <alignment wrapText="1"/>
    </xf>
    <xf numFmtId="0" fontId="26" fillId="0" borderId="0" xfId="0" applyFont="1" applyFill="1"/>
    <xf numFmtId="0" fontId="33" fillId="0" borderId="0" xfId="0" applyFont="1" applyAlignment="1">
      <alignment vertical="top" wrapText="1"/>
    </xf>
    <xf numFmtId="0" fontId="26" fillId="0" borderId="0" xfId="0" applyFont="1" applyAlignment="1">
      <alignment vertical="top" wrapText="1"/>
    </xf>
    <xf numFmtId="0" fontId="34" fillId="0" borderId="0" xfId="3" applyFont="1" applyFill="1" applyAlignment="1">
      <alignment vertical="top" wrapText="1"/>
    </xf>
    <xf numFmtId="0" fontId="26" fillId="0" borderId="0" xfId="0" applyFont="1" applyAlignment="1">
      <alignment horizontal="left" vertical="top" wrapText="1"/>
    </xf>
    <xf numFmtId="0" fontId="34" fillId="0" borderId="0" xfId="0" applyFont="1" applyAlignment="1">
      <alignment vertical="top" wrapText="1"/>
    </xf>
    <xf numFmtId="0" fontId="26" fillId="0" borderId="0" xfId="0" applyFont="1" applyAlignment="1">
      <alignment vertical="top"/>
    </xf>
    <xf numFmtId="0" fontId="34" fillId="0" borderId="0" xfId="0" applyFont="1" applyAlignment="1">
      <alignment vertical="top"/>
    </xf>
    <xf numFmtId="9" fontId="33" fillId="0" borderId="0" xfId="2" applyFont="1" applyAlignment="1">
      <alignment horizontal="left" wrapText="1"/>
    </xf>
    <xf numFmtId="9" fontId="26" fillId="0" borderId="0" xfId="0" applyNumberFormat="1" applyFont="1"/>
    <xf numFmtId="0" fontId="35" fillId="0" borderId="0" xfId="0" applyFont="1" applyAlignment="1">
      <alignment vertical="top" wrapText="1"/>
    </xf>
    <xf numFmtId="0" fontId="36" fillId="0" borderId="0" xfId="0" applyFont="1" applyAlignment="1">
      <alignment vertical="top" wrapText="1"/>
    </xf>
    <xf numFmtId="0" fontId="37" fillId="0" borderId="0" xfId="3" applyFont="1" applyFill="1" applyAlignment="1">
      <alignment vertical="top" wrapText="1"/>
    </xf>
    <xf numFmtId="0" fontId="37" fillId="0" borderId="0" xfId="0" applyFont="1" applyAlignment="1">
      <alignment vertical="top" wrapText="1"/>
    </xf>
    <xf numFmtId="166" fontId="26" fillId="0" borderId="0" xfId="0" applyNumberFormat="1" applyFont="1"/>
    <xf numFmtId="167" fontId="26" fillId="0" borderId="0" xfId="0" applyNumberFormat="1" applyFont="1"/>
    <xf numFmtId="1" fontId="26" fillId="0" borderId="0" xfId="0" applyNumberFormat="1" applyFont="1"/>
    <xf numFmtId="3" fontId="26" fillId="0" borderId="0" xfId="1" applyNumberFormat="1" applyFont="1" applyAlignment="1">
      <alignment horizontal="center"/>
    </xf>
    <xf numFmtId="3" fontId="26" fillId="0" borderId="0" xfId="1" applyNumberFormat="1" applyFont="1"/>
    <xf numFmtId="3" fontId="26" fillId="0" borderId="0" xfId="8" applyNumberFormat="1" applyFont="1" applyAlignment="1">
      <alignment horizontal="right" vertical="center"/>
    </xf>
    <xf numFmtId="3" fontId="26" fillId="0" borderId="0" xfId="8" applyNumberFormat="1" applyFont="1" applyAlignment="1">
      <alignment vertical="center"/>
    </xf>
    <xf numFmtId="164" fontId="26" fillId="0" borderId="0" xfId="0" applyNumberFormat="1" applyFont="1"/>
    <xf numFmtId="169" fontId="26" fillId="0" borderId="0" xfId="0" applyNumberFormat="1" applyFont="1"/>
    <xf numFmtId="3" fontId="26" fillId="0" borderId="0" xfId="1" applyNumberFormat="1" applyFont="1" applyAlignment="1">
      <alignment vertical="center"/>
    </xf>
    <xf numFmtId="2" fontId="26" fillId="0" borderId="0" xfId="0" applyNumberFormat="1" applyFont="1"/>
    <xf numFmtId="165" fontId="26" fillId="0" borderId="0" xfId="1" applyNumberFormat="1" applyFont="1"/>
    <xf numFmtId="0" fontId="26" fillId="0" borderId="0" xfId="4" applyFont="1" applyFill="1" applyBorder="1" applyAlignment="1">
      <alignment horizontal="right" vertical="center"/>
    </xf>
    <xf numFmtId="170" fontId="26" fillId="0" borderId="0" xfId="0" applyNumberFormat="1" applyFont="1"/>
    <xf numFmtId="0" fontId="31" fillId="0" borderId="0" xfId="0" applyFont="1"/>
    <xf numFmtId="0" fontId="38" fillId="0" borderId="0" xfId="0" applyFont="1"/>
    <xf numFmtId="0" fontId="26" fillId="0" borderId="0" xfId="0" applyFont="1" applyFill="1" applyAlignment="1">
      <alignment horizontal="center" vertical="center"/>
    </xf>
    <xf numFmtId="0" fontId="26" fillId="0" borderId="7" xfId="0" applyFont="1" applyBorder="1" applyAlignment="1">
      <alignment vertical="top" wrapText="1"/>
    </xf>
    <xf numFmtId="9" fontId="26" fillId="0" borderId="7" xfId="0" applyNumberFormat="1" applyFont="1" applyBorder="1"/>
    <xf numFmtId="0" fontId="36" fillId="0" borderId="7" xfId="0" applyFont="1" applyBorder="1" applyAlignment="1">
      <alignment vertical="top" wrapText="1"/>
    </xf>
    <xf numFmtId="0" fontId="26" fillId="0" borderId="7" xfId="0" applyFont="1" applyBorder="1"/>
    <xf numFmtId="1" fontId="26" fillId="0" borderId="7" xfId="0" applyNumberFormat="1" applyFont="1" applyBorder="1"/>
    <xf numFmtId="9" fontId="26" fillId="0" borderId="7" xfId="2" applyFont="1" applyBorder="1"/>
    <xf numFmtId="168" fontId="26" fillId="0" borderId="7" xfId="8" applyNumberFormat="1" applyFont="1" applyBorder="1"/>
    <xf numFmtId="164" fontId="26" fillId="0" borderId="7" xfId="0" applyNumberFormat="1" applyFont="1" applyBorder="1"/>
    <xf numFmtId="165" fontId="26" fillId="0" borderId="7" xfId="1" applyNumberFormat="1" applyFont="1" applyBorder="1"/>
    <xf numFmtId="0" fontId="26" fillId="0" borderId="7" xfId="0" applyFont="1" applyBorder="1" applyAlignment="1">
      <alignment vertical="top"/>
    </xf>
    <xf numFmtId="0" fontId="39" fillId="25" borderId="0" xfId="0" applyFont="1" applyFill="1" applyAlignment="1">
      <alignment horizontal="center" vertical="center"/>
    </xf>
    <xf numFmtId="0" fontId="39" fillId="26" borderId="0" xfId="0" applyFont="1" applyFill="1" applyAlignment="1">
      <alignment horizontal="center" vertical="center"/>
    </xf>
    <xf numFmtId="0" fontId="39" fillId="27" borderId="0" xfId="0" applyFont="1" applyFill="1" applyAlignment="1">
      <alignment horizontal="center" vertical="center"/>
    </xf>
    <xf numFmtId="0" fontId="39" fillId="28" borderId="0" xfId="0" applyFont="1" applyFill="1" applyAlignment="1">
      <alignment horizontal="center" vertical="center"/>
    </xf>
    <xf numFmtId="1" fontId="39" fillId="29" borderId="0" xfId="0" applyNumberFormat="1" applyFont="1" applyFill="1" applyAlignment="1">
      <alignment horizontal="center" vertical="center"/>
    </xf>
    <xf numFmtId="0" fontId="39" fillId="30" borderId="0" xfId="0" applyFont="1" applyFill="1" applyAlignment="1">
      <alignment horizontal="center" vertical="center"/>
    </xf>
    <xf numFmtId="0" fontId="39" fillId="31" borderId="0" xfId="0" applyFont="1" applyFill="1" applyAlignment="1">
      <alignment horizontal="center" vertical="center"/>
    </xf>
    <xf numFmtId="0" fontId="26" fillId="0" borderId="0" xfId="0" applyFont="1" applyAlignment="1">
      <alignment wrapText="1"/>
    </xf>
  </cellXfs>
  <cellStyles count="11">
    <cellStyle name="Bad" xfId="3" builtinId="27"/>
    <cellStyle name="Comma" xfId="1" builtinId="3"/>
    <cellStyle name="Comma 2" xfId="9" xr:uid="{7758D994-2ABA-4797-AB85-9E443AAA8FA0}"/>
    <cellStyle name="Comma 3 2" xfId="8" xr:uid="{0CB3C71C-A622-4711-90DA-BCE8F353DD1C}"/>
    <cellStyle name="Currency 2" xfId="10" xr:uid="{7FFE0D61-5F82-43C9-A421-63394BB793BD}"/>
    <cellStyle name="Hyperlink" xfId="5" builtinId="8"/>
    <cellStyle name="Input" xfId="4" builtinId="20"/>
    <cellStyle name="Normal" xfId="0" builtinId="0"/>
    <cellStyle name="Normal 15" xfId="7" xr:uid="{ACA08B14-0DDC-43AF-BFD5-2447E8332FB5}"/>
    <cellStyle name="Percent" xfId="2" builtinId="5"/>
    <cellStyle name="Total" xfId="6" builtinId="25"/>
  </cellStyles>
  <dxfs count="15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969696"/>
      <color rgb="FFFF2800"/>
      <color rgb="FFFFA72F"/>
      <color rgb="FFFF21B8"/>
      <color rgb="FF21DCFF"/>
      <color rgb="FF000C78"/>
      <color rgb="FFFFF4D1"/>
      <color rgb="FFF2F2F2"/>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4362451</xdr:colOff>
      <xdr:row>0</xdr:row>
      <xdr:rowOff>20806</xdr:rowOff>
    </xdr:from>
    <xdr:to>
      <xdr:col>2</xdr:col>
      <xdr:colOff>166370</xdr:colOff>
      <xdr:row>1</xdr:row>
      <xdr:rowOff>177800</xdr:rowOff>
    </xdr:to>
    <xdr:pic>
      <xdr:nvPicPr>
        <xdr:cNvPr id="3" name="Picture 2" descr="Image result for national heritage lottery fund">
          <a:extLst>
            <a:ext uri="{FF2B5EF4-FFF2-40B4-BE49-F238E27FC236}">
              <a16:creationId xmlns:a16="http://schemas.microsoft.com/office/drawing/2014/main" id="{26835C97-79BA-428A-A7D9-A0BE28DDE6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5601" y="20806"/>
          <a:ext cx="1118869" cy="423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3810000</xdr:colOff>
      <xdr:row>0</xdr:row>
      <xdr:rowOff>12700</xdr:rowOff>
    </xdr:from>
    <xdr:to>
      <xdr:col>1</xdr:col>
      <xdr:colOff>4399179</xdr:colOff>
      <xdr:row>1</xdr:row>
      <xdr:rowOff>196850</xdr:rowOff>
    </xdr:to>
    <xdr:pic>
      <xdr:nvPicPr>
        <xdr:cNvPr id="4" name="Picture 3">
          <a:extLst>
            <a:ext uri="{FF2B5EF4-FFF2-40B4-BE49-F238E27FC236}">
              <a16:creationId xmlns:a16="http://schemas.microsoft.com/office/drawing/2014/main" id="{A8FA13BF-2FFB-437C-8236-7F6BEB4F1B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53150" y="12700"/>
          <a:ext cx="589179" cy="450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266700</xdr:colOff>
      <xdr:row>0</xdr:row>
      <xdr:rowOff>35859</xdr:rowOff>
    </xdr:from>
    <xdr:ext cx="1386056" cy="524873"/>
    <xdr:pic>
      <xdr:nvPicPr>
        <xdr:cNvPr id="3" name="Picture 2" descr="Image result for national heritage lottery fund">
          <a:extLst>
            <a:ext uri="{FF2B5EF4-FFF2-40B4-BE49-F238E27FC236}">
              <a16:creationId xmlns:a16="http://schemas.microsoft.com/office/drawing/2014/main" id="{DD450597-A676-48F0-8EB9-9CC07ECD0E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6800" y="35859"/>
          <a:ext cx="1386056" cy="52487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69850</xdr:colOff>
      <xdr:row>0</xdr:row>
      <xdr:rowOff>52160</xdr:rowOff>
    </xdr:from>
    <xdr:to>
      <xdr:col>2</xdr:col>
      <xdr:colOff>49429</xdr:colOff>
      <xdr:row>0</xdr:row>
      <xdr:rowOff>503010</xdr:rowOff>
    </xdr:to>
    <xdr:pic>
      <xdr:nvPicPr>
        <xdr:cNvPr id="4" name="Picture 3">
          <a:extLst>
            <a:ext uri="{FF2B5EF4-FFF2-40B4-BE49-F238E27FC236}">
              <a16:creationId xmlns:a16="http://schemas.microsoft.com/office/drawing/2014/main" id="{A92F33F4-2ADF-4BCC-A532-F109795412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0350" y="52160"/>
          <a:ext cx="589179" cy="450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31751</xdr:colOff>
      <xdr:row>1</xdr:row>
      <xdr:rowOff>25400</xdr:rowOff>
    </xdr:from>
    <xdr:ext cx="1118869" cy="423694"/>
    <xdr:pic>
      <xdr:nvPicPr>
        <xdr:cNvPr id="3" name="Picture 2" descr="Image result for national heritage lottery fund">
          <a:extLst>
            <a:ext uri="{FF2B5EF4-FFF2-40B4-BE49-F238E27FC236}">
              <a16:creationId xmlns:a16="http://schemas.microsoft.com/office/drawing/2014/main" id="{7CCE78A2-D4AC-4FF2-AD87-618A28C5BC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8201" y="82550"/>
          <a:ext cx="1118869" cy="4236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990600</xdr:colOff>
      <xdr:row>1</xdr:row>
      <xdr:rowOff>69850</xdr:rowOff>
    </xdr:from>
    <xdr:to>
      <xdr:col>3</xdr:col>
      <xdr:colOff>1579779</xdr:colOff>
      <xdr:row>2</xdr:row>
      <xdr:rowOff>101600</xdr:rowOff>
    </xdr:to>
    <xdr:pic>
      <xdr:nvPicPr>
        <xdr:cNvPr id="4" name="Picture 3">
          <a:extLst>
            <a:ext uri="{FF2B5EF4-FFF2-40B4-BE49-F238E27FC236}">
              <a16:creationId xmlns:a16="http://schemas.microsoft.com/office/drawing/2014/main" id="{4B3F56FB-B0E7-4EC3-8996-825D000C18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32500" y="127000"/>
          <a:ext cx="589179" cy="450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yalsocietyarts-my.sharepoint.com/personal/lewis_payne_rsa_org_uk/Documents/Documents/NEW%20-%20Suggestions%20for%20design%20changes%20to%20H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wis.Payne\OneDrive%20-%20RSA\Downloads\005465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amp; Contents example #2"/>
      <sheetName val="Old Contents"/>
      <sheetName val="New dashboard"/>
      <sheetName val="Dashboard"/>
      <sheetName val="DashboardNew"/>
      <sheetName val="Dsdafashboard Copy"/>
      <sheetName val="Sheet1"/>
      <sheetName val="Local Data - Indicators+sources"/>
      <sheetName val="Raw data"/>
      <sheetName val="Change the weightings"/>
      <sheetName val="Index - default weighted scores"/>
      <sheetName val="Index reweighted"/>
    </sheetNames>
    <sheetDataSet>
      <sheetData sheetId="0"/>
      <sheetData sheetId="1"/>
      <sheetData sheetId="2"/>
      <sheetData sheetId="3"/>
      <sheetData sheetId="4"/>
      <sheetData sheetId="5"/>
      <sheetData sheetId="6"/>
      <sheetData sheetId="7"/>
      <sheetData sheetId="8"/>
      <sheetData sheetId="9"/>
      <sheetData sheetId="10">
        <row r="5">
          <cell r="A5" t="str">
            <v>Adur</v>
          </cell>
        </row>
        <row r="6">
          <cell r="A6" t="str">
            <v>Allerdale</v>
          </cell>
        </row>
        <row r="7">
          <cell r="A7" t="str">
            <v>Amber Valley</v>
          </cell>
        </row>
        <row r="8">
          <cell r="A8" t="str">
            <v>Arun</v>
          </cell>
        </row>
        <row r="9">
          <cell r="A9" t="str">
            <v>Ashfield</v>
          </cell>
        </row>
        <row r="10">
          <cell r="A10" t="str">
            <v>Ashford</v>
          </cell>
        </row>
        <row r="11">
          <cell r="A11" t="str">
            <v>Aylesbury Vale</v>
          </cell>
        </row>
        <row r="12">
          <cell r="A12" t="str">
            <v>Babergh</v>
          </cell>
        </row>
        <row r="13">
          <cell r="A13" t="str">
            <v>Barking and Dagenham</v>
          </cell>
        </row>
        <row r="14">
          <cell r="A14" t="str">
            <v>Barnet</v>
          </cell>
        </row>
        <row r="15">
          <cell r="A15" t="str">
            <v>Barnsley</v>
          </cell>
        </row>
        <row r="16">
          <cell r="A16" t="str">
            <v>Barrow-in-Furness</v>
          </cell>
        </row>
        <row r="17">
          <cell r="A17" t="str">
            <v>Basildon</v>
          </cell>
        </row>
        <row r="18">
          <cell r="A18" t="str">
            <v>Basingstoke and Deane</v>
          </cell>
        </row>
        <row r="19">
          <cell r="A19" t="str">
            <v>Bassetlaw</v>
          </cell>
        </row>
        <row r="20">
          <cell r="A20" t="str">
            <v>Bath and North East Somerset</v>
          </cell>
        </row>
        <row r="21">
          <cell r="A21" t="str">
            <v>Bedford</v>
          </cell>
        </row>
        <row r="22">
          <cell r="A22" t="str">
            <v>Bexley</v>
          </cell>
        </row>
        <row r="23">
          <cell r="A23" t="str">
            <v>Birmingham</v>
          </cell>
        </row>
        <row r="24">
          <cell r="A24" t="str">
            <v>Blaby</v>
          </cell>
        </row>
        <row r="25">
          <cell r="A25" t="str">
            <v>Blackburn with Darwen</v>
          </cell>
        </row>
        <row r="26">
          <cell r="A26" t="str">
            <v>Blackpool</v>
          </cell>
        </row>
        <row r="27">
          <cell r="A27" t="str">
            <v>Bolsover</v>
          </cell>
        </row>
        <row r="28">
          <cell r="A28" t="str">
            <v>Bolton</v>
          </cell>
        </row>
        <row r="29">
          <cell r="A29" t="str">
            <v>Boston</v>
          </cell>
        </row>
        <row r="30">
          <cell r="A30" t="str">
            <v>Bournemouth</v>
          </cell>
        </row>
        <row r="31">
          <cell r="A31" t="str">
            <v>Bracknell Forest</v>
          </cell>
        </row>
        <row r="32">
          <cell r="A32" t="str">
            <v>Bradford</v>
          </cell>
        </row>
        <row r="33">
          <cell r="A33" t="str">
            <v>Braintree</v>
          </cell>
        </row>
        <row r="34">
          <cell r="A34" t="str">
            <v>Breckland</v>
          </cell>
        </row>
        <row r="35">
          <cell r="A35" t="str">
            <v>Brent</v>
          </cell>
        </row>
        <row r="36">
          <cell r="A36" t="str">
            <v>Brentwood</v>
          </cell>
        </row>
        <row r="37">
          <cell r="A37" t="str">
            <v>Brighton and Hove</v>
          </cell>
        </row>
        <row r="38">
          <cell r="A38" t="str">
            <v>Bristol, City of</v>
          </cell>
        </row>
        <row r="39">
          <cell r="A39" t="str">
            <v>Broadland</v>
          </cell>
        </row>
        <row r="40">
          <cell r="A40" t="str">
            <v>Bromley</v>
          </cell>
        </row>
        <row r="41">
          <cell r="A41" t="str">
            <v>Bromsgrove</v>
          </cell>
        </row>
        <row r="42">
          <cell r="A42" t="str">
            <v>Broxbourne</v>
          </cell>
        </row>
        <row r="43">
          <cell r="A43" t="str">
            <v>Broxtowe</v>
          </cell>
        </row>
        <row r="44">
          <cell r="A44" t="str">
            <v>Burnley</v>
          </cell>
        </row>
        <row r="45">
          <cell r="A45" t="str">
            <v>Bury</v>
          </cell>
        </row>
        <row r="46">
          <cell r="A46" t="str">
            <v>Calderdale</v>
          </cell>
        </row>
        <row r="47">
          <cell r="A47" t="str">
            <v>Cambridge</v>
          </cell>
        </row>
        <row r="48">
          <cell r="A48" t="str">
            <v>Camden</v>
          </cell>
        </row>
        <row r="49">
          <cell r="A49" t="str">
            <v>Cannock Chase</v>
          </cell>
        </row>
        <row r="50">
          <cell r="A50" t="str">
            <v>Canterbury</v>
          </cell>
        </row>
        <row r="51">
          <cell r="A51" t="str">
            <v>Carlisle</v>
          </cell>
        </row>
        <row r="52">
          <cell r="A52" t="str">
            <v>Castle Point</v>
          </cell>
        </row>
        <row r="53">
          <cell r="A53" t="str">
            <v>Central Bedfordshire</v>
          </cell>
        </row>
        <row r="54">
          <cell r="A54" t="str">
            <v>Charnwood</v>
          </cell>
        </row>
        <row r="55">
          <cell r="A55" t="str">
            <v>Chelmsford</v>
          </cell>
        </row>
        <row r="56">
          <cell r="A56" t="str">
            <v>Cheltenham</v>
          </cell>
        </row>
        <row r="57">
          <cell r="A57" t="str">
            <v>Cherwell</v>
          </cell>
        </row>
        <row r="58">
          <cell r="A58" t="str">
            <v>Cheshire East</v>
          </cell>
        </row>
        <row r="59">
          <cell r="A59" t="str">
            <v>Cheshire West and Chester</v>
          </cell>
        </row>
        <row r="60">
          <cell r="A60" t="str">
            <v>Chesterfield</v>
          </cell>
        </row>
        <row r="61">
          <cell r="A61" t="str">
            <v>Chichester</v>
          </cell>
        </row>
        <row r="62">
          <cell r="A62" t="str">
            <v>Chiltern</v>
          </cell>
        </row>
        <row r="63">
          <cell r="A63" t="str">
            <v>Chorley</v>
          </cell>
        </row>
        <row r="64">
          <cell r="A64" t="str">
            <v>Christchurch</v>
          </cell>
        </row>
        <row r="65">
          <cell r="A65" t="str">
            <v>City of London</v>
          </cell>
        </row>
        <row r="66">
          <cell r="A66" t="str">
            <v>Colchester</v>
          </cell>
        </row>
        <row r="67">
          <cell r="A67" t="str">
            <v>Copeland</v>
          </cell>
        </row>
        <row r="68">
          <cell r="A68" t="str">
            <v>Corby</v>
          </cell>
        </row>
        <row r="69">
          <cell r="A69" t="str">
            <v>Cornwall</v>
          </cell>
        </row>
        <row r="70">
          <cell r="A70" t="str">
            <v>Cotswold</v>
          </cell>
        </row>
        <row r="71">
          <cell r="A71" t="str">
            <v>County Durham</v>
          </cell>
        </row>
        <row r="72">
          <cell r="A72" t="str">
            <v>Coventry</v>
          </cell>
        </row>
        <row r="73">
          <cell r="A73" t="str">
            <v>Craven</v>
          </cell>
        </row>
        <row r="74">
          <cell r="A74" t="str">
            <v>Crawley</v>
          </cell>
        </row>
        <row r="75">
          <cell r="A75" t="str">
            <v>Croydon</v>
          </cell>
        </row>
        <row r="76">
          <cell r="A76" t="str">
            <v>Dacorum</v>
          </cell>
        </row>
        <row r="77">
          <cell r="A77" t="str">
            <v>Darlington</v>
          </cell>
        </row>
        <row r="78">
          <cell r="A78" t="str">
            <v>Dartford</v>
          </cell>
        </row>
        <row r="79">
          <cell r="A79" t="str">
            <v>Daventry</v>
          </cell>
        </row>
        <row r="80">
          <cell r="A80" t="str">
            <v>Derby</v>
          </cell>
        </row>
        <row r="81">
          <cell r="A81" t="str">
            <v>Derbyshire Dales</v>
          </cell>
        </row>
        <row r="82">
          <cell r="A82" t="str">
            <v>Doncaster</v>
          </cell>
        </row>
        <row r="83">
          <cell r="A83" t="str">
            <v>Dover</v>
          </cell>
        </row>
        <row r="84">
          <cell r="A84" t="str">
            <v>Dudley</v>
          </cell>
        </row>
        <row r="85">
          <cell r="A85" t="str">
            <v>Ealing</v>
          </cell>
        </row>
        <row r="86">
          <cell r="A86" t="str">
            <v>East Cambridgeshire</v>
          </cell>
        </row>
        <row r="87">
          <cell r="A87" t="str">
            <v>East Devon</v>
          </cell>
        </row>
        <row r="88">
          <cell r="A88" t="str">
            <v>East Dorset</v>
          </cell>
        </row>
        <row r="89">
          <cell r="A89" t="str">
            <v>East Hampshire</v>
          </cell>
        </row>
        <row r="90">
          <cell r="A90" t="str">
            <v>East Hertfordshire</v>
          </cell>
        </row>
        <row r="91">
          <cell r="A91" t="str">
            <v>East Lindsey</v>
          </cell>
        </row>
        <row r="92">
          <cell r="A92" t="str">
            <v>East Northamptonshire</v>
          </cell>
        </row>
        <row r="93">
          <cell r="A93" t="str">
            <v>East Riding of Yorkshire</v>
          </cell>
        </row>
        <row r="94">
          <cell r="A94" t="str">
            <v>East Staffordshire</v>
          </cell>
        </row>
        <row r="95">
          <cell r="A95" t="str">
            <v>Eastbourne</v>
          </cell>
        </row>
        <row r="96">
          <cell r="A96" t="str">
            <v>Eastleigh</v>
          </cell>
        </row>
        <row r="97">
          <cell r="A97" t="str">
            <v>Eden</v>
          </cell>
        </row>
        <row r="98">
          <cell r="A98" t="str">
            <v>Elmbridge</v>
          </cell>
        </row>
        <row r="99">
          <cell r="A99" t="str">
            <v>Enfield</v>
          </cell>
        </row>
        <row r="100">
          <cell r="A100" t="str">
            <v>Epping Forest</v>
          </cell>
        </row>
        <row r="101">
          <cell r="A101" t="str">
            <v>Epsom and Ewell</v>
          </cell>
        </row>
        <row r="102">
          <cell r="A102" t="str">
            <v>Erewash</v>
          </cell>
        </row>
        <row r="103">
          <cell r="A103" t="str">
            <v>Exeter</v>
          </cell>
        </row>
        <row r="104">
          <cell r="A104" t="str">
            <v>Fareham</v>
          </cell>
        </row>
        <row r="105">
          <cell r="A105" t="str">
            <v>Fenland</v>
          </cell>
        </row>
        <row r="106">
          <cell r="A106" t="str">
            <v>Forest Heath</v>
          </cell>
        </row>
        <row r="107">
          <cell r="A107" t="str">
            <v>Forest of Dean</v>
          </cell>
        </row>
        <row r="108">
          <cell r="A108" t="str">
            <v>Fylde</v>
          </cell>
        </row>
        <row r="109">
          <cell r="A109" t="str">
            <v>Gateshead</v>
          </cell>
        </row>
        <row r="110">
          <cell r="A110" t="str">
            <v>Gedling</v>
          </cell>
        </row>
        <row r="111">
          <cell r="A111" t="str">
            <v>Gloucester</v>
          </cell>
        </row>
        <row r="112">
          <cell r="A112" t="str">
            <v>Gosport</v>
          </cell>
        </row>
        <row r="113">
          <cell r="A113" t="str">
            <v>Gravesham</v>
          </cell>
        </row>
        <row r="114">
          <cell r="A114" t="str">
            <v>Great Yarmouth</v>
          </cell>
        </row>
        <row r="115">
          <cell r="A115" t="str">
            <v>Greenwich</v>
          </cell>
        </row>
        <row r="116">
          <cell r="A116" t="str">
            <v>Guildford</v>
          </cell>
        </row>
        <row r="117">
          <cell r="A117" t="str">
            <v>Hackney</v>
          </cell>
        </row>
        <row r="118">
          <cell r="A118" t="str">
            <v>Halton</v>
          </cell>
        </row>
        <row r="119">
          <cell r="A119" t="str">
            <v>Hambleton</v>
          </cell>
        </row>
        <row r="120">
          <cell r="A120" t="str">
            <v>Hammersmith and Fulham</v>
          </cell>
        </row>
        <row r="121">
          <cell r="A121" t="str">
            <v>Harborough</v>
          </cell>
        </row>
        <row r="122">
          <cell r="A122" t="str">
            <v>Haringey</v>
          </cell>
        </row>
        <row r="123">
          <cell r="A123" t="str">
            <v>Harlow</v>
          </cell>
        </row>
        <row r="124">
          <cell r="A124" t="str">
            <v>Harrogate</v>
          </cell>
        </row>
        <row r="125">
          <cell r="A125" t="str">
            <v>Harrow</v>
          </cell>
        </row>
        <row r="126">
          <cell r="A126" t="str">
            <v>Hart</v>
          </cell>
        </row>
        <row r="127">
          <cell r="A127" t="str">
            <v>Hartlepool</v>
          </cell>
        </row>
        <row r="128">
          <cell r="A128" t="str">
            <v>Hastings</v>
          </cell>
        </row>
        <row r="129">
          <cell r="A129" t="str">
            <v>Havant</v>
          </cell>
        </row>
        <row r="130">
          <cell r="A130" t="str">
            <v>Havering</v>
          </cell>
        </row>
        <row r="131">
          <cell r="A131" t="str">
            <v>Herefordshire, County of</v>
          </cell>
        </row>
        <row r="132">
          <cell r="A132" t="str">
            <v>Hertsmere</v>
          </cell>
        </row>
        <row r="133">
          <cell r="A133" t="str">
            <v>High Peak</v>
          </cell>
        </row>
        <row r="134">
          <cell r="A134" t="str">
            <v>Hillingdon</v>
          </cell>
        </row>
        <row r="135">
          <cell r="A135" t="str">
            <v>Hinckley and Bosworth</v>
          </cell>
        </row>
        <row r="136">
          <cell r="A136" t="str">
            <v>Horsham</v>
          </cell>
        </row>
        <row r="137">
          <cell r="A137" t="str">
            <v>Hounslow</v>
          </cell>
        </row>
        <row r="138">
          <cell r="A138" t="str">
            <v>Huntingdonshire</v>
          </cell>
        </row>
        <row r="139">
          <cell r="A139" t="str">
            <v>Hyndburn</v>
          </cell>
        </row>
        <row r="140">
          <cell r="A140" t="str">
            <v>Ipswich</v>
          </cell>
        </row>
        <row r="141">
          <cell r="A141" t="str">
            <v>Isle of Wight</v>
          </cell>
        </row>
        <row r="142">
          <cell r="A142" t="str">
            <v>Isles of Scilly</v>
          </cell>
        </row>
        <row r="143">
          <cell r="A143" t="str">
            <v>Islington</v>
          </cell>
        </row>
        <row r="144">
          <cell r="A144" t="str">
            <v>Kensington and Chelsea</v>
          </cell>
        </row>
        <row r="145">
          <cell r="A145" t="str">
            <v>Kettering</v>
          </cell>
        </row>
        <row r="146">
          <cell r="A146" t="str">
            <v>King's Lynn and West Norfolk</v>
          </cell>
        </row>
        <row r="147">
          <cell r="A147" t="str">
            <v>Kingston upon Hull, City of</v>
          </cell>
        </row>
        <row r="148">
          <cell r="A148" t="str">
            <v>Kingston upon Thames</v>
          </cell>
        </row>
        <row r="149">
          <cell r="A149" t="str">
            <v>Kirklees</v>
          </cell>
        </row>
        <row r="150">
          <cell r="A150" t="str">
            <v>Knowsley</v>
          </cell>
        </row>
        <row r="151">
          <cell r="A151" t="str">
            <v>Lambeth</v>
          </cell>
        </row>
        <row r="152">
          <cell r="A152" t="str">
            <v>Lancaster</v>
          </cell>
        </row>
        <row r="153">
          <cell r="A153" t="str">
            <v>Leeds</v>
          </cell>
        </row>
        <row r="154">
          <cell r="A154" t="str">
            <v>Leicester</v>
          </cell>
        </row>
        <row r="155">
          <cell r="A155" t="str">
            <v>Lewes</v>
          </cell>
        </row>
        <row r="156">
          <cell r="A156" t="str">
            <v>Lewisham</v>
          </cell>
        </row>
        <row r="157">
          <cell r="A157" t="str">
            <v>Lichfield</v>
          </cell>
        </row>
        <row r="158">
          <cell r="A158" t="str">
            <v>Lincoln</v>
          </cell>
        </row>
        <row r="159">
          <cell r="A159" t="str">
            <v>Liverpool</v>
          </cell>
        </row>
        <row r="160">
          <cell r="A160" t="str">
            <v>Luton</v>
          </cell>
        </row>
        <row r="161">
          <cell r="A161" t="str">
            <v>Maidstone</v>
          </cell>
        </row>
        <row r="162">
          <cell r="A162" t="str">
            <v>Maldon</v>
          </cell>
        </row>
        <row r="163">
          <cell r="A163" t="str">
            <v>Malvern Hills</v>
          </cell>
        </row>
        <row r="164">
          <cell r="A164" t="str">
            <v>Manchester</v>
          </cell>
        </row>
        <row r="165">
          <cell r="A165" t="str">
            <v>Mansfield</v>
          </cell>
        </row>
        <row r="166">
          <cell r="A166" t="str">
            <v>Medway</v>
          </cell>
        </row>
        <row r="167">
          <cell r="A167" t="str">
            <v>Melton</v>
          </cell>
        </row>
        <row r="168">
          <cell r="A168" t="str">
            <v>Mendip</v>
          </cell>
        </row>
        <row r="169">
          <cell r="A169" t="str">
            <v>Merton</v>
          </cell>
        </row>
        <row r="170">
          <cell r="A170" t="str">
            <v>Mid Devon</v>
          </cell>
        </row>
        <row r="171">
          <cell r="A171" t="str">
            <v>Mid Suffolk</v>
          </cell>
        </row>
        <row r="172">
          <cell r="A172" t="str">
            <v>Mid Sussex</v>
          </cell>
        </row>
        <row r="173">
          <cell r="A173" t="str">
            <v>Middlesbrough</v>
          </cell>
        </row>
        <row r="174">
          <cell r="A174" t="str">
            <v>Milton Keynes</v>
          </cell>
        </row>
        <row r="175">
          <cell r="A175" t="str">
            <v>Mole Valley</v>
          </cell>
        </row>
        <row r="176">
          <cell r="A176" t="str">
            <v>New Forest</v>
          </cell>
        </row>
        <row r="177">
          <cell r="A177" t="str">
            <v>Newark and Sherwood</v>
          </cell>
        </row>
        <row r="178">
          <cell r="A178" t="str">
            <v>Newcastle upon Tyne</v>
          </cell>
        </row>
        <row r="179">
          <cell r="A179" t="str">
            <v>Newcastle-under-Lyme</v>
          </cell>
        </row>
        <row r="180">
          <cell r="A180" t="str">
            <v>Newham</v>
          </cell>
        </row>
        <row r="181">
          <cell r="A181" t="str">
            <v>North Devon</v>
          </cell>
        </row>
        <row r="182">
          <cell r="A182" t="str">
            <v>North Dorset</v>
          </cell>
        </row>
        <row r="183">
          <cell r="A183" t="str">
            <v>North East Derbyshire</v>
          </cell>
        </row>
        <row r="184">
          <cell r="A184" t="str">
            <v>North East Lincolnshire</v>
          </cell>
        </row>
        <row r="185">
          <cell r="A185" t="str">
            <v>North Hertfordshire</v>
          </cell>
        </row>
        <row r="186">
          <cell r="A186" t="str">
            <v>North Kesteven</v>
          </cell>
        </row>
        <row r="187">
          <cell r="A187" t="str">
            <v>North Lincolnshire</v>
          </cell>
        </row>
        <row r="188">
          <cell r="A188" t="str">
            <v>North Norfolk</v>
          </cell>
        </row>
        <row r="189">
          <cell r="A189" t="str">
            <v>North Somerset</v>
          </cell>
        </row>
        <row r="190">
          <cell r="A190" t="str">
            <v>North Tyneside</v>
          </cell>
        </row>
        <row r="191">
          <cell r="A191" t="str">
            <v>North Warwickshire</v>
          </cell>
        </row>
        <row r="192">
          <cell r="A192" t="str">
            <v>North West Leicestershire</v>
          </cell>
        </row>
        <row r="193">
          <cell r="A193" t="str">
            <v>Northampton</v>
          </cell>
        </row>
        <row r="194">
          <cell r="A194" t="str">
            <v>Northumberland</v>
          </cell>
        </row>
        <row r="195">
          <cell r="A195" t="str">
            <v>Norwich</v>
          </cell>
        </row>
        <row r="196">
          <cell r="A196" t="str">
            <v>Nottingham</v>
          </cell>
        </row>
        <row r="197">
          <cell r="A197" t="str">
            <v>Nuneaton and Bedworth</v>
          </cell>
        </row>
        <row r="198">
          <cell r="A198" t="str">
            <v>Oadby and Wigston</v>
          </cell>
        </row>
        <row r="199">
          <cell r="A199" t="str">
            <v>Oldham</v>
          </cell>
        </row>
        <row r="200">
          <cell r="A200" t="str">
            <v>Oxford</v>
          </cell>
        </row>
        <row r="201">
          <cell r="A201" t="str">
            <v>Pendle</v>
          </cell>
        </row>
        <row r="202">
          <cell r="A202" t="str">
            <v>Peterborough</v>
          </cell>
        </row>
        <row r="203">
          <cell r="A203" t="str">
            <v>Plymouth</v>
          </cell>
        </row>
        <row r="204">
          <cell r="A204" t="str">
            <v>Poole</v>
          </cell>
        </row>
        <row r="205">
          <cell r="A205" t="str">
            <v>Portsmouth</v>
          </cell>
        </row>
        <row r="206">
          <cell r="A206" t="str">
            <v>Preston</v>
          </cell>
        </row>
        <row r="207">
          <cell r="A207" t="str">
            <v>Purbeck</v>
          </cell>
        </row>
        <row r="208">
          <cell r="A208" t="str">
            <v>Reading</v>
          </cell>
        </row>
        <row r="209">
          <cell r="A209" t="str">
            <v>Redbridge</v>
          </cell>
        </row>
        <row r="210">
          <cell r="A210" t="str">
            <v>Redcar and Cleveland</v>
          </cell>
        </row>
        <row r="211">
          <cell r="A211" t="str">
            <v>Redditch</v>
          </cell>
        </row>
        <row r="212">
          <cell r="A212" t="str">
            <v>Reigate and Banstead</v>
          </cell>
        </row>
        <row r="213">
          <cell r="A213" t="str">
            <v>Ribble Valley</v>
          </cell>
        </row>
        <row r="214">
          <cell r="A214" t="str">
            <v>Richmond upon Thames</v>
          </cell>
        </row>
        <row r="215">
          <cell r="A215" t="str">
            <v>Richmondshire</v>
          </cell>
        </row>
        <row r="216">
          <cell r="A216" t="str">
            <v>Rochdale</v>
          </cell>
        </row>
        <row r="217">
          <cell r="A217" t="str">
            <v>Rochford</v>
          </cell>
        </row>
        <row r="218">
          <cell r="A218" t="str">
            <v>Rossendale</v>
          </cell>
        </row>
        <row r="219">
          <cell r="A219" t="str">
            <v>Rother</v>
          </cell>
        </row>
        <row r="220">
          <cell r="A220" t="str">
            <v>Rotherham</v>
          </cell>
        </row>
        <row r="221">
          <cell r="A221" t="str">
            <v>Rugby</v>
          </cell>
        </row>
        <row r="222">
          <cell r="A222" t="str">
            <v>Runnymede</v>
          </cell>
        </row>
        <row r="223">
          <cell r="A223" t="str">
            <v>Rushcliffe</v>
          </cell>
        </row>
        <row r="224">
          <cell r="A224" t="str">
            <v>Rushmoor</v>
          </cell>
        </row>
        <row r="225">
          <cell r="A225" t="str">
            <v>Rutland</v>
          </cell>
        </row>
        <row r="226">
          <cell r="A226" t="str">
            <v>Ryedale</v>
          </cell>
        </row>
        <row r="227">
          <cell r="A227" t="str">
            <v>Salford</v>
          </cell>
        </row>
        <row r="228">
          <cell r="A228" t="str">
            <v>Sandwell</v>
          </cell>
        </row>
        <row r="229">
          <cell r="A229" t="str">
            <v>Scarborough</v>
          </cell>
        </row>
        <row r="230">
          <cell r="A230" t="str">
            <v>Sedgemoor</v>
          </cell>
        </row>
        <row r="231">
          <cell r="A231" t="str">
            <v>Sefton</v>
          </cell>
        </row>
        <row r="232">
          <cell r="A232" t="str">
            <v>Selby</v>
          </cell>
        </row>
        <row r="233">
          <cell r="A233" t="str">
            <v>Sevenoaks</v>
          </cell>
        </row>
        <row r="234">
          <cell r="A234" t="str">
            <v>Sheffield</v>
          </cell>
        </row>
        <row r="235">
          <cell r="A235" t="str">
            <v>Shepway</v>
          </cell>
        </row>
        <row r="236">
          <cell r="A236" t="str">
            <v>Shropshire</v>
          </cell>
        </row>
        <row r="237">
          <cell r="A237" t="str">
            <v>Slough</v>
          </cell>
        </row>
        <row r="238">
          <cell r="A238" t="str">
            <v>Solihull</v>
          </cell>
        </row>
        <row r="239">
          <cell r="A239" t="str">
            <v>South Bucks</v>
          </cell>
        </row>
        <row r="240">
          <cell r="A240" t="str">
            <v>South Cambridgeshire</v>
          </cell>
        </row>
        <row r="241">
          <cell r="A241" t="str">
            <v>South Derbyshire</v>
          </cell>
        </row>
        <row r="242">
          <cell r="A242" t="str">
            <v>South Gloucestershire</v>
          </cell>
        </row>
        <row r="243">
          <cell r="A243" t="str">
            <v>South Hams</v>
          </cell>
        </row>
        <row r="244">
          <cell r="A244" t="str">
            <v>South Holland</v>
          </cell>
        </row>
        <row r="245">
          <cell r="A245" t="str">
            <v>South Kesteven</v>
          </cell>
        </row>
        <row r="246">
          <cell r="A246" t="str">
            <v>South Lakeland</v>
          </cell>
        </row>
        <row r="247">
          <cell r="A247" t="str">
            <v>South Norfolk</v>
          </cell>
        </row>
        <row r="248">
          <cell r="A248" t="str">
            <v>South Northamptonshire</v>
          </cell>
        </row>
        <row r="249">
          <cell r="A249" t="str">
            <v>South Oxfordshire</v>
          </cell>
        </row>
        <row r="250">
          <cell r="A250" t="str">
            <v>South Ribble</v>
          </cell>
        </row>
        <row r="251">
          <cell r="A251" t="str">
            <v>South Somerset</v>
          </cell>
        </row>
        <row r="252">
          <cell r="A252" t="str">
            <v>South Staffordshire</v>
          </cell>
        </row>
        <row r="253">
          <cell r="A253" t="str">
            <v>South Tyneside</v>
          </cell>
        </row>
        <row r="254">
          <cell r="A254" t="str">
            <v>Southampton</v>
          </cell>
        </row>
        <row r="255">
          <cell r="A255" t="str">
            <v>Southend-on-Sea</v>
          </cell>
        </row>
        <row r="256">
          <cell r="A256" t="str">
            <v>Southwark</v>
          </cell>
        </row>
        <row r="257">
          <cell r="A257" t="str">
            <v>Spelthorne</v>
          </cell>
        </row>
        <row r="258">
          <cell r="A258" t="str">
            <v>St Albans</v>
          </cell>
        </row>
        <row r="259">
          <cell r="A259" t="str">
            <v>St Edmundsbury</v>
          </cell>
        </row>
        <row r="260">
          <cell r="A260" t="str">
            <v>St. Helens</v>
          </cell>
        </row>
        <row r="261">
          <cell r="A261" t="str">
            <v>Stafford</v>
          </cell>
        </row>
        <row r="262">
          <cell r="A262" t="str">
            <v>Staffordshire Moorlands</v>
          </cell>
        </row>
        <row r="263">
          <cell r="A263" t="str">
            <v>Stevenage</v>
          </cell>
        </row>
        <row r="264">
          <cell r="A264" t="str">
            <v>Stockport</v>
          </cell>
        </row>
        <row r="265">
          <cell r="A265" t="str">
            <v>Stockton-on-Tees</v>
          </cell>
        </row>
        <row r="266">
          <cell r="A266" t="str">
            <v>Stoke-on-Trent</v>
          </cell>
        </row>
        <row r="267">
          <cell r="A267" t="str">
            <v>Stratford-on-Avon</v>
          </cell>
        </row>
        <row r="268">
          <cell r="A268" t="str">
            <v>Stroud</v>
          </cell>
        </row>
        <row r="269">
          <cell r="A269" t="str">
            <v>Suffolk Coastal</v>
          </cell>
        </row>
        <row r="270">
          <cell r="A270" t="str">
            <v>Sunderland</v>
          </cell>
        </row>
        <row r="271">
          <cell r="A271" t="str">
            <v>Surrey Heath</v>
          </cell>
        </row>
        <row r="272">
          <cell r="A272" t="str">
            <v>Sutton</v>
          </cell>
        </row>
        <row r="273">
          <cell r="A273" t="str">
            <v>Swale</v>
          </cell>
        </row>
        <row r="274">
          <cell r="A274" t="str">
            <v>Swindon</v>
          </cell>
        </row>
        <row r="275">
          <cell r="A275" t="str">
            <v>Tameside</v>
          </cell>
        </row>
        <row r="276">
          <cell r="A276" t="str">
            <v>Tamworth</v>
          </cell>
        </row>
        <row r="277">
          <cell r="A277" t="str">
            <v>Tandridge</v>
          </cell>
        </row>
        <row r="278">
          <cell r="A278" t="str">
            <v>Taunton Deane</v>
          </cell>
        </row>
        <row r="279">
          <cell r="A279" t="str">
            <v>Teignbridge</v>
          </cell>
        </row>
        <row r="280">
          <cell r="A280" t="str">
            <v>Telford and Wrekin</v>
          </cell>
        </row>
        <row r="281">
          <cell r="A281" t="str">
            <v>Tendring</v>
          </cell>
        </row>
        <row r="282">
          <cell r="A282" t="str">
            <v>Test Valley</v>
          </cell>
        </row>
        <row r="283">
          <cell r="A283" t="str">
            <v>Tewkesbury</v>
          </cell>
        </row>
        <row r="284">
          <cell r="A284" t="str">
            <v>Thanet</v>
          </cell>
        </row>
        <row r="285">
          <cell r="A285" t="str">
            <v>Three Rivers</v>
          </cell>
        </row>
        <row r="286">
          <cell r="A286" t="str">
            <v>Thurrock</v>
          </cell>
        </row>
        <row r="287">
          <cell r="A287" t="str">
            <v>Tonbridge and Malling</v>
          </cell>
        </row>
        <row r="288">
          <cell r="A288" t="str">
            <v>Torbay</v>
          </cell>
        </row>
        <row r="289">
          <cell r="A289" t="str">
            <v>Torridge</v>
          </cell>
        </row>
        <row r="290">
          <cell r="A290" t="str">
            <v>Tower Hamlets</v>
          </cell>
        </row>
        <row r="291">
          <cell r="A291" t="str">
            <v>Trafford</v>
          </cell>
        </row>
        <row r="292">
          <cell r="A292" t="str">
            <v>Tunbridge Wells</v>
          </cell>
        </row>
        <row r="293">
          <cell r="A293" t="str">
            <v>Uttlesford</v>
          </cell>
        </row>
        <row r="294">
          <cell r="A294" t="str">
            <v>Vale of White Horse</v>
          </cell>
        </row>
        <row r="295">
          <cell r="A295" t="str">
            <v>Wakefield</v>
          </cell>
        </row>
        <row r="296">
          <cell r="A296" t="str">
            <v>Walsall</v>
          </cell>
        </row>
        <row r="297">
          <cell r="A297" t="str">
            <v>Waltham Forest</v>
          </cell>
        </row>
        <row r="298">
          <cell r="A298" t="str">
            <v>Wandsworth</v>
          </cell>
        </row>
        <row r="299">
          <cell r="A299" t="str">
            <v>Warrington</v>
          </cell>
        </row>
        <row r="300">
          <cell r="A300" t="str">
            <v>Warwick</v>
          </cell>
        </row>
        <row r="301">
          <cell r="A301" t="str">
            <v>Watford</v>
          </cell>
        </row>
        <row r="302">
          <cell r="A302" t="str">
            <v>Waveney</v>
          </cell>
        </row>
        <row r="303">
          <cell r="A303" t="str">
            <v>Waverley</v>
          </cell>
        </row>
        <row r="304">
          <cell r="A304" t="str">
            <v>Wealden</v>
          </cell>
        </row>
        <row r="305">
          <cell r="A305" t="str">
            <v>Wellingborough</v>
          </cell>
        </row>
        <row r="306">
          <cell r="A306" t="str">
            <v>Welwyn Hatfield</v>
          </cell>
        </row>
        <row r="307">
          <cell r="A307" t="str">
            <v>West Berkshire</v>
          </cell>
        </row>
        <row r="308">
          <cell r="A308" t="str">
            <v>West Devon</v>
          </cell>
        </row>
        <row r="309">
          <cell r="A309" t="str">
            <v>West Dorset</v>
          </cell>
        </row>
        <row r="310">
          <cell r="A310" t="str">
            <v>West Lancashire</v>
          </cell>
        </row>
        <row r="311">
          <cell r="A311" t="str">
            <v>West Lindsey</v>
          </cell>
        </row>
        <row r="312">
          <cell r="A312" t="str">
            <v>West Oxfordshire</v>
          </cell>
        </row>
        <row r="313">
          <cell r="A313" t="str">
            <v>West Somerset</v>
          </cell>
        </row>
        <row r="314">
          <cell r="A314" t="str">
            <v>Westminster</v>
          </cell>
        </row>
        <row r="315">
          <cell r="A315" t="str">
            <v>Weymouth and Portland</v>
          </cell>
        </row>
        <row r="316">
          <cell r="A316" t="str">
            <v>Wigan</v>
          </cell>
        </row>
        <row r="317">
          <cell r="A317" t="str">
            <v>Wiltshire</v>
          </cell>
        </row>
        <row r="318">
          <cell r="A318" t="str">
            <v>Winchester</v>
          </cell>
        </row>
        <row r="319">
          <cell r="A319" t="str">
            <v>Windsor and Maidenhead</v>
          </cell>
        </row>
        <row r="320">
          <cell r="A320" t="str">
            <v>Wirral</v>
          </cell>
        </row>
        <row r="321">
          <cell r="A321" t="str">
            <v>Woking</v>
          </cell>
        </row>
        <row r="322">
          <cell r="A322" t="str">
            <v>Wokingham</v>
          </cell>
        </row>
        <row r="323">
          <cell r="A323" t="str">
            <v>Wolverhampton</v>
          </cell>
        </row>
        <row r="324">
          <cell r="A324" t="str">
            <v>Worcester</v>
          </cell>
        </row>
        <row r="325">
          <cell r="A325" t="str">
            <v>Worthing</v>
          </cell>
        </row>
        <row r="326">
          <cell r="A326" t="str">
            <v>Wychavon</v>
          </cell>
        </row>
        <row r="327">
          <cell r="A327" t="str">
            <v>Wycombe</v>
          </cell>
        </row>
        <row r="328">
          <cell r="A328" t="str">
            <v>Wyre</v>
          </cell>
        </row>
        <row r="329">
          <cell r="A329" t="str">
            <v>Wyre Forest</v>
          </cell>
        </row>
        <row r="330">
          <cell r="A330" t="str">
            <v>York</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cknowledgements"/>
      <sheetName val="Contents"/>
      <sheetName val="Guidance and Info"/>
      <sheetName val="2 Composition Index"/>
      <sheetName val="2 Composition"/>
      <sheetName val="3 Housing Index"/>
      <sheetName val="3 Housing"/>
      <sheetName val="4 Neighbourhoods Index"/>
      <sheetName val="4 Neighbourhoods"/>
      <sheetName val="5 Economic Index"/>
      <sheetName val="5 Economic Activity"/>
      <sheetName val="6 Finance Index"/>
      <sheetName val="6 Finance"/>
      <sheetName val="7 Internet Index"/>
      <sheetName val="7 Internet"/>
      <sheetName val="8 Sport Index"/>
      <sheetName val="8 Physical Activity and Sport"/>
      <sheetName val="9 Local Services Index"/>
      <sheetName val="9 Local Services"/>
      <sheetName val="10 Environment Index"/>
      <sheetName val="10 Environment"/>
      <sheetName val="11 Volunteering Index"/>
      <sheetName val="11 Volunteering"/>
      <sheetName val="12 Culture Index"/>
      <sheetName val="12 Culture"/>
      <sheetName val="A3 Significance Index"/>
      <sheetName val="A3 Significance"/>
      <sheetName val="LA Raw Data (2)"/>
      <sheetName val="Information"/>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
          <cell r="A4" t="str">
            <v>Aberdeen City</v>
          </cell>
          <cell r="C4">
            <v>2017</v>
          </cell>
          <cell r="H4" t="str">
            <v>No, compare to Scotland</v>
          </cell>
        </row>
        <row r="5">
          <cell r="A5" t="str">
            <v>Aberdeenshire</v>
          </cell>
          <cell r="C5">
            <v>2016</v>
          </cell>
          <cell r="H5" t="str">
            <v>Yes, another local authority</v>
          </cell>
        </row>
        <row r="6">
          <cell r="A6" t="str">
            <v>Angus</v>
          </cell>
          <cell r="C6">
            <v>2015</v>
          </cell>
          <cell r="H6" t="str">
            <v>Yes, another year</v>
          </cell>
        </row>
        <row r="7">
          <cell r="A7" t="str">
            <v>Argyll and Bute</v>
          </cell>
          <cell r="C7">
            <v>2014</v>
          </cell>
        </row>
        <row r="8">
          <cell r="A8" t="str">
            <v>Clackmannanshire</v>
          </cell>
          <cell r="C8">
            <v>2013</v>
          </cell>
        </row>
        <row r="9">
          <cell r="A9" t="str">
            <v>Dumfries and Galloway</v>
          </cell>
        </row>
        <row r="10">
          <cell r="A10" t="str">
            <v>Dundee City</v>
          </cell>
        </row>
        <row r="11">
          <cell r="A11" t="str">
            <v>East Ayrshire</v>
          </cell>
        </row>
        <row r="12">
          <cell r="A12" t="str">
            <v>East Dunbartonshire</v>
          </cell>
        </row>
        <row r="13">
          <cell r="A13" t="str">
            <v>East Lothian</v>
          </cell>
        </row>
        <row r="14">
          <cell r="A14" t="str">
            <v>East Renfrewshire</v>
          </cell>
        </row>
        <row r="15">
          <cell r="A15" t="str">
            <v>Edinburgh City</v>
          </cell>
        </row>
        <row r="16">
          <cell r="A16" t="str">
            <v>Falkirk</v>
          </cell>
        </row>
        <row r="17">
          <cell r="A17" t="str">
            <v>Fife</v>
          </cell>
        </row>
        <row r="18">
          <cell r="A18" t="str">
            <v>Glasgow City</v>
          </cell>
        </row>
        <row r="19">
          <cell r="A19" t="str">
            <v>Highland</v>
          </cell>
        </row>
        <row r="20">
          <cell r="A20" t="str">
            <v>Inverclyde</v>
          </cell>
        </row>
        <row r="21">
          <cell r="A21" t="str">
            <v>Midlothian</v>
          </cell>
        </row>
        <row r="22">
          <cell r="A22" t="str">
            <v>Moray</v>
          </cell>
        </row>
        <row r="23">
          <cell r="A23" t="str">
            <v>Na h-Eileanan Siar</v>
          </cell>
        </row>
        <row r="24">
          <cell r="A24" t="str">
            <v>North Ayrshire</v>
          </cell>
        </row>
        <row r="25">
          <cell r="A25" t="str">
            <v>North Lanarkshire</v>
          </cell>
        </row>
        <row r="26">
          <cell r="A26" t="str">
            <v>Orkney</v>
          </cell>
        </row>
        <row r="27">
          <cell r="A27" t="str">
            <v>Perth and Kinross</v>
          </cell>
        </row>
        <row r="28">
          <cell r="A28" t="str">
            <v>Renfrewshire</v>
          </cell>
        </row>
        <row r="29">
          <cell r="A29" t="str">
            <v>Scottish Borders</v>
          </cell>
        </row>
        <row r="30">
          <cell r="A30" t="str">
            <v>Shetland</v>
          </cell>
        </row>
        <row r="31">
          <cell r="A31" t="str">
            <v>South Ayrshire</v>
          </cell>
        </row>
        <row r="32">
          <cell r="A32" t="str">
            <v>South Lanarkshire</v>
          </cell>
        </row>
        <row r="33">
          <cell r="A33" t="str">
            <v>Stirling</v>
          </cell>
        </row>
        <row r="34">
          <cell r="A34" t="str">
            <v>West Dunbartonshire</v>
          </cell>
        </row>
        <row r="35">
          <cell r="A35" t="str">
            <v>West Lothian</v>
          </cell>
        </row>
      </sheetData>
      <sheetData sheetId="3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3" Type="http://schemas.openxmlformats.org/officeDocument/2006/relationships/hyperlink" Target="https://libcat.naturalresources.wales/webview/?infile=details.glu&amp;loid=111947&amp;rs=1042139&amp;hitno=1" TargetMode="External"/><Relationship Id="rId18" Type="http://schemas.openxmlformats.org/officeDocument/2006/relationships/hyperlink" Target="https://libcat.naturalresources.wales/webview/?infile=details.glu&amp;loid=98746&amp;rs=1042159&amp;hitno=3" TargetMode="External"/><Relationship Id="rId26" Type="http://schemas.openxmlformats.org/officeDocument/2006/relationships/hyperlink" Target="https://openplaques.org/pages/data" TargetMode="External"/><Relationship Id="rId39" Type="http://schemas.openxmlformats.org/officeDocument/2006/relationships/hyperlink" Target="https://finds.org.uk/" TargetMode="External"/><Relationship Id="rId21" Type="http://schemas.openxmlformats.org/officeDocument/2006/relationships/hyperlink" Target="https://www.arcgis.com/home/item.html?id=1b005136b7e3446d8a9646e0926e0822" TargetMode="External"/><Relationship Id="rId34" Type="http://schemas.openxmlformats.org/officeDocument/2006/relationships/hyperlink" Target="http://whc.unesco.org/en/statesparties/gb" TargetMode="External"/><Relationship Id="rId42" Type="http://schemas.openxmlformats.org/officeDocument/2006/relationships/hyperlink" Target="https://www.gov.uk/government/organisations/companies-house" TargetMode="External"/><Relationship Id="rId47" Type="http://schemas.openxmlformats.org/officeDocument/2006/relationships/hyperlink" Target="https://statswales.gov.wales/Catalogue/Local-Government/Finance/Revenue/Outturn" TargetMode="External"/><Relationship Id="rId50" Type="http://schemas.openxmlformats.org/officeDocument/2006/relationships/hyperlink" Target="http://lle.gov.wales/home?lang=en" TargetMode="External"/><Relationship Id="rId55" Type="http://schemas.openxmlformats.org/officeDocument/2006/relationships/hyperlink" Target="https://www.ons.gov.uk/businessindustryandtrade/business/activitysizeandlocation/adhocs/006267analysisofenterprisesintheunitedkingdomforcustomerspecifieduksic2007subclassesdefiningtheheritageindustry2015to2016" TargetMode="External"/><Relationship Id="rId7" Type="http://schemas.openxmlformats.org/officeDocument/2006/relationships/hyperlink" Target="http://lle.gov.wales/catalogue/item/ConservationAreas/?lang=en" TargetMode="External"/><Relationship Id="rId2" Type="http://schemas.openxmlformats.org/officeDocument/2006/relationships/hyperlink" Target="https://libcat.naturalresources.wales/webview/?infile=details.glu&amp;loid=111953&amp;rs=1042006&amp;hitno=1" TargetMode="External"/><Relationship Id="rId16" Type="http://schemas.openxmlformats.org/officeDocument/2006/relationships/hyperlink" Target="https://libcat.naturalresources.wales/webview/?keyword=special+areas+of+conservation&amp;session=65641942&amp;infile=presearch.glue" TargetMode="External"/><Relationship Id="rId20" Type="http://schemas.openxmlformats.org/officeDocument/2006/relationships/hyperlink" Target="https://www.visitwales.com/info/tourist-information" TargetMode="External"/><Relationship Id="rId29" Type="http://schemas.openxmlformats.org/officeDocument/2006/relationships/hyperlink" Target="https://cadw.gov.wales/advice-support/cof-cymru/search-cadw-records" TargetMode="External"/><Relationship Id="rId41" Type="http://schemas.openxmlformats.org/officeDocument/2006/relationships/hyperlink" Target="http://www.yac-uk.org/join-a-club" TargetMode="External"/><Relationship Id="rId54" Type="http://schemas.openxmlformats.org/officeDocument/2006/relationships/hyperlink" Target="https://www.visitbritain.org/sites/default/files/vb-corporate/Documents-Library/documents/England-documents/gb_tourist_report_2015.pdf" TargetMode="External"/><Relationship Id="rId1" Type="http://schemas.openxmlformats.org/officeDocument/2006/relationships/hyperlink" Target="https://libcat.naturalresources.wales/webview/?infile=details.glu&amp;loid=111953&amp;rs=1042006&amp;hitno=1" TargetMode="External"/><Relationship Id="rId6" Type="http://schemas.openxmlformats.org/officeDocument/2006/relationships/hyperlink" Target="https://cadw.gov.wales/advice-support/cof-cymru/search-cadw-records" TargetMode="External"/><Relationship Id="rId11" Type="http://schemas.openxmlformats.org/officeDocument/2006/relationships/hyperlink" Target="https://statswales.gov.wales/Catalogue/Local-Government/Finance/Capital/Outturn" TargetMode="External"/><Relationship Id="rId24" Type="http://schemas.openxmlformats.org/officeDocument/2006/relationships/hyperlink" Target="https://libcat.naturalresources.wales/webview/?infile=details.glu&amp;loid=98776&amp;rs=1076935&amp;hitno=1" TargetMode="External"/><Relationship Id="rId32" Type="http://schemas.openxmlformats.org/officeDocument/2006/relationships/hyperlink" Target="https://uk-nationaltrust.opendata.arcgis.com/datasets/NationalTrust::national-trust-open-data-land-always-open" TargetMode="External"/><Relationship Id="rId37" Type="http://schemas.openxmlformats.org/officeDocument/2006/relationships/hyperlink" Target="https://statswales.gov.wales/Catalogue/Local-Government/Finance/Revenue/Outturn" TargetMode="External"/><Relationship Id="rId40" Type="http://schemas.openxmlformats.org/officeDocument/2006/relationships/hyperlink" Target="http://discovery.nationalarchives.gov.uk/find-an-archive" TargetMode="External"/><Relationship Id="rId45" Type="http://schemas.openxmlformats.org/officeDocument/2006/relationships/hyperlink" Target="https://www.gov.uk/government/organisations/companies-house" TargetMode="External"/><Relationship Id="rId53" Type="http://schemas.openxmlformats.org/officeDocument/2006/relationships/hyperlink" Target="https://statswales.gov.wales/Catalogue/Local-Government/Finance/Revenue/Outturn" TargetMode="External"/><Relationship Id="rId58" Type="http://schemas.openxmlformats.org/officeDocument/2006/relationships/hyperlink" Target="https://www.gov.uk/government/organisations/companies-house" TargetMode="External"/><Relationship Id="rId5" Type="http://schemas.openxmlformats.org/officeDocument/2006/relationships/hyperlink" Target="https://cadw.gov.wales/visit/whats-on/find-a-cadw-event?lang=en" TargetMode="External"/><Relationship Id="rId15" Type="http://schemas.openxmlformats.org/officeDocument/2006/relationships/hyperlink" Target="http://lle.gov.wales/catalogue/item/TraditionalOrchards/?lang=en" TargetMode="External"/><Relationship Id="rId23" Type="http://schemas.openxmlformats.org/officeDocument/2006/relationships/hyperlink" Target="http://data-canalrivertrust.opendata.arcgis.com/" TargetMode="External"/><Relationship Id="rId28" Type="http://schemas.openxmlformats.org/officeDocument/2006/relationships/hyperlink" Target="https://www.lotc.org.uk/lotc-accreditations/lotc-mark/lotc-mark-accredited-schools/" TargetMode="External"/><Relationship Id="rId36" Type="http://schemas.openxmlformats.org/officeDocument/2006/relationships/hyperlink" Target="http://www.nationalchurchestrust.org/discover-churches" TargetMode="External"/><Relationship Id="rId49" Type="http://schemas.openxmlformats.org/officeDocument/2006/relationships/hyperlink" Target="https://libcat.naturalresources.wales/webview/" TargetMode="External"/><Relationship Id="rId57" Type="http://schemas.openxmlformats.org/officeDocument/2006/relationships/hyperlink" Target="https://www.ons.gov.uk/businessindustryandtrade/business/activitysizeandlocation/adhocs/006267analysisofenterprisesintheunitedkingdomforcustomerspecifieduksic2007subclassesdefiningtheheritageindustry2015to2016" TargetMode="External"/><Relationship Id="rId61" Type="http://schemas.openxmlformats.org/officeDocument/2006/relationships/printerSettings" Target="../printerSettings/printerSettings3.bin"/><Relationship Id="rId10" Type="http://schemas.openxmlformats.org/officeDocument/2006/relationships/hyperlink" Target="https://libcat.naturalresources.wales/webview/?infile=details.glu&amp;loid=98777&amp;rs=201208&amp;hitno=1&amp;straight_to_details=TRUE&amp;tiarray=full" TargetMode="External"/><Relationship Id="rId19" Type="http://schemas.openxmlformats.org/officeDocument/2006/relationships/hyperlink" Target="https://libcat.naturalresources.wales/webview/?infile=details.glu&amp;loid=116442&amp;rs=1042167&amp;hitno=1" TargetMode="External"/><Relationship Id="rId31" Type="http://schemas.openxmlformats.org/officeDocument/2006/relationships/hyperlink" Target="http://ec.europa.eu/agriculture/quality/door/list.html" TargetMode="External"/><Relationship Id="rId44" Type="http://schemas.openxmlformats.org/officeDocument/2006/relationships/hyperlink" Target="http://www.heritage-railways.com/map.php" TargetMode="External"/><Relationship Id="rId52" Type="http://schemas.openxmlformats.org/officeDocument/2006/relationships/hyperlink" Target="https://statswales.gov.wales/Catalogue/Local-Government/Finance/Revenue/Outturn" TargetMode="External"/><Relationship Id="rId60" Type="http://schemas.openxmlformats.org/officeDocument/2006/relationships/hyperlink" Target="https://statswales.gov.wales/Catalogue/Local-Government/Finance/Revenue/Outturn" TargetMode="External"/><Relationship Id="rId4" Type="http://schemas.openxmlformats.org/officeDocument/2006/relationships/hyperlink" Target="https://cadw.gov.wales/visit/whats-on/find-a-cadw-event?lang=en" TargetMode="External"/><Relationship Id="rId9" Type="http://schemas.openxmlformats.org/officeDocument/2006/relationships/hyperlink" Target="http://museums.wales/museums/" TargetMode="External"/><Relationship Id="rId14" Type="http://schemas.openxmlformats.org/officeDocument/2006/relationships/hyperlink" Target="https://libcat.naturalresources.wales/webview/?infile=details.glu&amp;loid=111947&amp;rs=1042139&amp;hitno=1" TargetMode="External"/><Relationship Id="rId22" Type="http://schemas.openxmlformats.org/officeDocument/2006/relationships/hyperlink" Target="http://data-canalrivertrust.opendata.arcgis.com/" TargetMode="External"/><Relationship Id="rId27" Type="http://schemas.openxmlformats.org/officeDocument/2006/relationships/hyperlink" Target="http://www.greenflagaward.org.uk/media/1191/global-green-flag-award-winners-2019.pdf" TargetMode="External"/><Relationship Id="rId30" Type="http://schemas.openxmlformats.org/officeDocument/2006/relationships/hyperlink" Target="https://www.nationalhistoricships.org.uk/" TargetMode="External"/><Relationship Id="rId35" Type="http://schemas.openxmlformats.org/officeDocument/2006/relationships/hyperlink" Target="http://www.algao.org.uk/" TargetMode="External"/><Relationship Id="rId43" Type="http://schemas.openxmlformats.org/officeDocument/2006/relationships/hyperlink" Target="http://www.erih.net/index.php" TargetMode="External"/><Relationship Id="rId48" Type="http://schemas.openxmlformats.org/officeDocument/2006/relationships/hyperlink" Target="https://statswales.gov.wales/Catalogue/Local-Government/Finance/Revenue/Outturn" TargetMode="External"/><Relationship Id="rId56" Type="http://schemas.openxmlformats.org/officeDocument/2006/relationships/hyperlink" Target="https://www.ons.gov.uk/businessindustryandtrade/business/activitysizeandlocation/adhocs/006267analysisofenterprisesintheunitedkingdomforcustomerspecifieduksic2007subclassesdefiningtheheritageindustry2015to2016" TargetMode="External"/><Relationship Id="rId8" Type="http://schemas.openxmlformats.org/officeDocument/2006/relationships/hyperlink" Target="https://gov.wales/sites/default/files/statistics-and-research/2019-04/national-survey-wales-arts-heritage-libraries-and-museums-2017-18-355.pdf" TargetMode="External"/><Relationship Id="rId51" Type="http://schemas.openxmlformats.org/officeDocument/2006/relationships/hyperlink" Target="http://doi.org/10.5285/fc65177d-b113-420e-a70b-05d3f42682d5" TargetMode="External"/><Relationship Id="rId3" Type="http://schemas.openxmlformats.org/officeDocument/2006/relationships/hyperlink" Target="https://libcat.naturalresources.wales/webview/?infile=details.glu&amp;loid=111953&amp;rs=1042006&amp;hitno=1" TargetMode="External"/><Relationship Id="rId12" Type="http://schemas.openxmlformats.org/officeDocument/2006/relationships/hyperlink" Target="https://libcat.naturalresources.wales/webview/?infile=details.glu&amp;loid=98742&amp;rs=1042129&amp;hitno=1" TargetMode="External"/><Relationship Id="rId17" Type="http://schemas.openxmlformats.org/officeDocument/2006/relationships/hyperlink" Target="https://libcat.naturalresources.wales/webview/?infile=details.glu&amp;loid=98746&amp;rs=1042157&amp;hitno=3" TargetMode="External"/><Relationship Id="rId25" Type="http://schemas.openxmlformats.org/officeDocument/2006/relationships/hyperlink" Target="https://libcat.naturalresources.wales/webview/?infile=details.glu&amp;loid=98759&amp;rs=1076938&amp;hitno=1" TargetMode="External"/><Relationship Id="rId33" Type="http://schemas.openxmlformats.org/officeDocument/2006/relationships/hyperlink" Target="https://civictrustwales.wordpress.com/network/" TargetMode="External"/><Relationship Id="rId38" Type="http://schemas.openxmlformats.org/officeDocument/2006/relationships/hyperlink" Target="https://statswales.gov.wales/Catalogue/Local-Government/Finance/Revenue/Outturn" TargetMode="External"/><Relationship Id="rId46" Type="http://schemas.openxmlformats.org/officeDocument/2006/relationships/hyperlink" Target="https://canalrivertrust.maps.arcgis.com/apps/MapSeries/index.html?appid=bc85e84c7069427ca87174490b03a08d" TargetMode="External"/><Relationship Id="rId59" Type="http://schemas.openxmlformats.org/officeDocument/2006/relationships/hyperlink" Target="https://statswales.gov.wales/Catalogue/Local-Government/Finance/Revenue/Outtu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29FE-5119-44CC-9C37-57B4B4214710}">
  <dimension ref="A1:K35"/>
  <sheetViews>
    <sheetView topLeftCell="A2" workbookViewId="0">
      <selection activeCell="A25" sqref="A25"/>
    </sheetView>
  </sheetViews>
  <sheetFormatPr defaultColWidth="8.7265625" defaultRowHeight="16.5" x14ac:dyDescent="0.5"/>
  <cols>
    <col min="1" max="1" width="33.54296875" style="65" customWidth="1"/>
    <col min="2" max="2" width="76.1796875" style="65" customWidth="1"/>
    <col min="3" max="3" width="8.7265625" style="65" customWidth="1"/>
    <col min="4" max="16384" width="8.7265625" style="65"/>
  </cols>
  <sheetData>
    <row r="1" spans="1:11" ht="21" x14ac:dyDescent="0.6">
      <c r="A1" s="64" t="s">
        <v>253</v>
      </c>
    </row>
    <row r="3" spans="1:11" ht="18.5" x14ac:dyDescent="0.55000000000000004">
      <c r="A3" s="66" t="s">
        <v>3</v>
      </c>
    </row>
    <row r="6" spans="1:11" ht="21" x14ac:dyDescent="0.6">
      <c r="A6" s="67" t="s">
        <v>4</v>
      </c>
      <c r="B6" s="67"/>
      <c r="C6" s="68"/>
      <c r="D6" s="69"/>
      <c r="E6" s="69"/>
      <c r="F6" s="69"/>
      <c r="G6" s="69"/>
      <c r="H6" s="69"/>
      <c r="I6" s="69"/>
      <c r="J6" s="69"/>
      <c r="K6" s="69"/>
    </row>
    <row r="9" spans="1:11" ht="49.5" x14ac:dyDescent="0.5">
      <c r="A9" s="70" t="s">
        <v>0</v>
      </c>
      <c r="B9" s="71" t="s">
        <v>254</v>
      </c>
      <c r="C9" s="72"/>
    </row>
    <row r="10" spans="1:11" ht="41.5" customHeight="1" x14ac:dyDescent="0.5">
      <c r="A10" s="70" t="s">
        <v>1</v>
      </c>
      <c r="B10" s="71" t="s">
        <v>255</v>
      </c>
      <c r="C10" s="72"/>
    </row>
    <row r="11" spans="1:11" ht="45.65" customHeight="1" x14ac:dyDescent="0.5">
      <c r="A11" s="70" t="s">
        <v>2</v>
      </c>
      <c r="B11" s="71" t="s">
        <v>256</v>
      </c>
      <c r="C11" s="72"/>
    </row>
    <row r="13" spans="1:11" ht="21" x14ac:dyDescent="0.6">
      <c r="A13" s="67" t="s">
        <v>5</v>
      </c>
      <c r="B13" s="67"/>
    </row>
    <row r="14" spans="1:11" ht="48" x14ac:dyDescent="0.5">
      <c r="A14" s="73" t="s">
        <v>132</v>
      </c>
      <c r="B14" s="74" t="s">
        <v>133</v>
      </c>
    </row>
    <row r="16" spans="1:11" ht="48" x14ac:dyDescent="0.5">
      <c r="A16" s="73" t="s">
        <v>6</v>
      </c>
      <c r="B16" s="74" t="s">
        <v>257</v>
      </c>
    </row>
    <row r="17" spans="1:2" x14ac:dyDescent="0.5">
      <c r="A17" s="73"/>
      <c r="B17" s="74"/>
    </row>
    <row r="18" spans="1:2" ht="48" x14ac:dyDescent="0.5">
      <c r="A18" s="73" t="s">
        <v>8</v>
      </c>
      <c r="B18" s="74" t="s">
        <v>258</v>
      </c>
    </row>
    <row r="19" spans="1:2" x14ac:dyDescent="0.5">
      <c r="A19" s="73"/>
      <c r="B19" s="74"/>
    </row>
    <row r="20" spans="1:2" ht="64" x14ac:dyDescent="0.5">
      <c r="A20" s="73" t="s">
        <v>9</v>
      </c>
      <c r="B20" s="74" t="s">
        <v>259</v>
      </c>
    </row>
    <row r="21" spans="1:2" x14ac:dyDescent="0.5">
      <c r="A21" s="73"/>
      <c r="B21" s="74"/>
    </row>
    <row r="22" spans="1:2" ht="64" x14ac:dyDescent="0.5">
      <c r="A22" s="73" t="s">
        <v>261</v>
      </c>
      <c r="B22" s="74" t="s">
        <v>260</v>
      </c>
    </row>
    <row r="24" spans="1:2" ht="21" x14ac:dyDescent="0.6">
      <c r="A24" s="67" t="s">
        <v>266</v>
      </c>
      <c r="B24" s="67"/>
    </row>
    <row r="26" spans="1:2" ht="32" x14ac:dyDescent="0.5">
      <c r="A26" s="73" t="s">
        <v>10</v>
      </c>
      <c r="B26" s="74" t="s">
        <v>7</v>
      </c>
    </row>
    <row r="27" spans="1:2" ht="15" customHeight="1" x14ac:dyDescent="0.5">
      <c r="A27" s="73"/>
      <c r="B27" s="74"/>
    </row>
    <row r="28" spans="1:2" ht="15" customHeight="1" x14ac:dyDescent="0.5">
      <c r="A28" s="73" t="s">
        <v>11</v>
      </c>
      <c r="B28" s="74" t="s">
        <v>12</v>
      </c>
    </row>
    <row r="29" spans="1:2" ht="15" customHeight="1" x14ac:dyDescent="0.5">
      <c r="A29" s="73"/>
      <c r="B29" s="74"/>
    </row>
    <row r="30" spans="1:2" x14ac:dyDescent="0.5">
      <c r="A30" s="112" t="s">
        <v>264</v>
      </c>
      <c r="B30" s="113" t="s">
        <v>265</v>
      </c>
    </row>
    <row r="31" spans="1:2" x14ac:dyDescent="0.5">
      <c r="A31" s="75"/>
    </row>
    <row r="33" spans="1:1" x14ac:dyDescent="0.5">
      <c r="A33" s="76" t="s">
        <v>262</v>
      </c>
    </row>
    <row r="34" spans="1:1" x14ac:dyDescent="0.5">
      <c r="A34" s="76" t="s">
        <v>263</v>
      </c>
    </row>
    <row r="35" spans="1:1" x14ac:dyDescent="0.5">
      <c r="A35" s="75"/>
    </row>
  </sheetData>
  <hyperlinks>
    <hyperlink ref="A9" location="'League table results'!A1" display="League Table Results - " xr:uid="{51F97710-E128-491D-9D44-409B8801AB2B}"/>
    <hyperlink ref="A10" location="Dashboard!A1" display="Dashboard -" xr:uid="{B75F9CEA-896E-455B-BF60-5C03D01E0A48}"/>
    <hyperlink ref="A11" location="'Raw data'!A1" display="Raw Data - " xr:uid="{C1EC89FC-8EA0-46AC-8906-AE3DF3E6612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BCCB-6EF9-4D73-A725-F1330BA83E7F}">
  <dimension ref="A1:AC25"/>
  <sheetViews>
    <sheetView tabSelected="1" zoomScale="85" zoomScaleNormal="85" workbookViewId="0">
      <selection activeCell="F16" sqref="F16"/>
    </sheetView>
  </sheetViews>
  <sheetFormatPr defaultRowHeight="14.5" x14ac:dyDescent="0.35"/>
  <cols>
    <col min="1" max="1" width="20.90625" bestFit="1" customWidth="1"/>
  </cols>
  <sheetData>
    <row r="1" spans="1:29" s="48" customFormat="1" ht="46" customHeight="1" x14ac:dyDescent="0.35">
      <c r="A1" s="58" t="s">
        <v>160</v>
      </c>
    </row>
    <row r="2" spans="1:29" ht="28.5" customHeight="1" x14ac:dyDescent="0.35">
      <c r="B2" s="110" t="s">
        <v>156</v>
      </c>
      <c r="C2" s="110"/>
      <c r="D2" s="110"/>
      <c r="E2" s="110" t="s">
        <v>157</v>
      </c>
      <c r="F2" s="110"/>
      <c r="G2" s="110"/>
      <c r="H2" s="57" t="s">
        <v>16</v>
      </c>
      <c r="I2" s="110" t="s">
        <v>17</v>
      </c>
      <c r="J2" s="110"/>
      <c r="K2" s="110"/>
      <c r="L2" s="110" t="s">
        <v>158</v>
      </c>
      <c r="M2" s="110"/>
      <c r="N2" s="110"/>
      <c r="O2" s="110" t="s">
        <v>159</v>
      </c>
      <c r="P2" s="110"/>
      <c r="Q2" s="110"/>
      <c r="R2" s="110" t="s">
        <v>18</v>
      </c>
      <c r="S2" s="110"/>
      <c r="T2" s="110"/>
      <c r="U2" s="110" t="s">
        <v>19</v>
      </c>
      <c r="V2" s="110"/>
      <c r="W2" s="110"/>
      <c r="X2" s="110" t="s">
        <v>130</v>
      </c>
      <c r="Y2" s="110"/>
      <c r="Z2" s="110"/>
      <c r="AA2" s="110" t="s">
        <v>30</v>
      </c>
      <c r="AB2" s="110"/>
      <c r="AC2" s="110"/>
    </row>
    <row r="3" spans="1:29" x14ac:dyDescent="0.35">
      <c r="B3" s="56" t="s">
        <v>28</v>
      </c>
      <c r="C3" s="56" t="s">
        <v>32</v>
      </c>
      <c r="D3" s="56" t="s">
        <v>33</v>
      </c>
      <c r="E3" s="56" t="s">
        <v>28</v>
      </c>
      <c r="F3" s="56" t="s">
        <v>32</v>
      </c>
      <c r="G3" s="56" t="s">
        <v>33</v>
      </c>
      <c r="H3" s="56" t="s">
        <v>28</v>
      </c>
      <c r="I3" s="56" t="s">
        <v>28</v>
      </c>
      <c r="J3" s="56" t="s">
        <v>32</v>
      </c>
      <c r="K3" s="56" t="s">
        <v>33</v>
      </c>
      <c r="L3" s="56" t="s">
        <v>28</v>
      </c>
      <c r="M3" s="56" t="s">
        <v>32</v>
      </c>
      <c r="N3" s="56" t="s">
        <v>33</v>
      </c>
      <c r="O3" s="56" t="s">
        <v>28</v>
      </c>
      <c r="P3" s="56" t="s">
        <v>32</v>
      </c>
      <c r="Q3" s="56" t="s">
        <v>33</v>
      </c>
      <c r="R3" s="56" t="s">
        <v>28</v>
      </c>
      <c r="S3" s="56" t="s">
        <v>32</v>
      </c>
      <c r="T3" s="56" t="s">
        <v>33</v>
      </c>
      <c r="U3" s="56" t="s">
        <v>28</v>
      </c>
      <c r="V3" s="56" t="s">
        <v>32</v>
      </c>
      <c r="W3" s="56" t="s">
        <v>33</v>
      </c>
      <c r="X3" s="56" t="s">
        <v>28</v>
      </c>
      <c r="Y3" s="56" t="s">
        <v>32</v>
      </c>
      <c r="Z3" s="56" t="s">
        <v>33</v>
      </c>
      <c r="AA3" s="56" t="s">
        <v>28</v>
      </c>
      <c r="AB3" s="56" t="s">
        <v>32</v>
      </c>
      <c r="AC3" s="56" t="s">
        <v>33</v>
      </c>
    </row>
    <row r="4" spans="1:29" x14ac:dyDescent="0.35">
      <c r="A4" t="s">
        <v>143</v>
      </c>
      <c r="B4">
        <v>10</v>
      </c>
      <c r="C4">
        <v>3</v>
      </c>
      <c r="D4">
        <v>20</v>
      </c>
      <c r="E4">
        <v>14</v>
      </c>
      <c r="F4">
        <v>3</v>
      </c>
      <c r="G4">
        <v>20</v>
      </c>
      <c r="H4">
        <v>1</v>
      </c>
      <c r="I4">
        <v>1</v>
      </c>
      <c r="J4">
        <v>1</v>
      </c>
      <c r="K4">
        <v>20</v>
      </c>
      <c r="L4">
        <v>21</v>
      </c>
      <c r="M4">
        <v>16</v>
      </c>
      <c r="N4">
        <v>22</v>
      </c>
      <c r="O4">
        <v>7</v>
      </c>
      <c r="P4">
        <v>12</v>
      </c>
      <c r="Q4">
        <v>5</v>
      </c>
      <c r="R4">
        <v>15</v>
      </c>
      <c r="S4">
        <v>9</v>
      </c>
      <c r="T4">
        <v>21</v>
      </c>
      <c r="U4">
        <v>2</v>
      </c>
      <c r="V4">
        <v>1</v>
      </c>
      <c r="W4">
        <v>18</v>
      </c>
      <c r="X4">
        <v>20</v>
      </c>
      <c r="Y4" t="s">
        <v>52</v>
      </c>
      <c r="Z4">
        <v>20</v>
      </c>
      <c r="AA4">
        <v>14</v>
      </c>
      <c r="AB4" t="s">
        <v>52</v>
      </c>
      <c r="AC4">
        <v>14</v>
      </c>
    </row>
    <row r="5" spans="1:29" x14ac:dyDescent="0.35">
      <c r="A5" t="s">
        <v>148</v>
      </c>
      <c r="B5">
        <v>15</v>
      </c>
      <c r="C5">
        <v>6</v>
      </c>
      <c r="D5">
        <v>19</v>
      </c>
      <c r="E5">
        <v>16</v>
      </c>
      <c r="F5">
        <v>12</v>
      </c>
      <c r="G5">
        <v>12</v>
      </c>
      <c r="H5">
        <v>2</v>
      </c>
      <c r="I5">
        <v>18</v>
      </c>
      <c r="J5">
        <v>13</v>
      </c>
      <c r="K5">
        <v>21</v>
      </c>
      <c r="L5">
        <v>4</v>
      </c>
      <c r="M5">
        <v>3</v>
      </c>
      <c r="N5">
        <v>12</v>
      </c>
      <c r="O5">
        <v>12</v>
      </c>
      <c r="P5">
        <v>6</v>
      </c>
      <c r="Q5">
        <v>17</v>
      </c>
      <c r="R5">
        <v>5</v>
      </c>
      <c r="S5">
        <v>2</v>
      </c>
      <c r="T5">
        <v>12</v>
      </c>
      <c r="U5">
        <v>12</v>
      </c>
      <c r="V5">
        <v>7</v>
      </c>
      <c r="W5">
        <v>11</v>
      </c>
      <c r="X5">
        <v>15</v>
      </c>
      <c r="Y5" t="s">
        <v>52</v>
      </c>
      <c r="Z5">
        <v>15</v>
      </c>
      <c r="AA5">
        <v>21</v>
      </c>
      <c r="AB5" t="s">
        <v>52</v>
      </c>
      <c r="AC5">
        <v>21</v>
      </c>
    </row>
    <row r="6" spans="1:29" x14ac:dyDescent="0.35">
      <c r="A6" t="s">
        <v>137</v>
      </c>
      <c r="B6">
        <v>4</v>
      </c>
      <c r="C6">
        <v>1</v>
      </c>
      <c r="D6">
        <v>11</v>
      </c>
      <c r="E6">
        <v>9</v>
      </c>
      <c r="F6">
        <v>5</v>
      </c>
      <c r="G6">
        <v>11</v>
      </c>
      <c r="H6">
        <v>3</v>
      </c>
      <c r="I6">
        <v>4</v>
      </c>
      <c r="J6">
        <v>2</v>
      </c>
      <c r="K6">
        <v>10</v>
      </c>
      <c r="L6">
        <v>1</v>
      </c>
      <c r="M6">
        <v>6</v>
      </c>
      <c r="N6">
        <v>1</v>
      </c>
      <c r="O6">
        <v>13</v>
      </c>
      <c r="P6">
        <v>14</v>
      </c>
      <c r="Q6">
        <v>10</v>
      </c>
      <c r="R6">
        <v>6</v>
      </c>
      <c r="S6">
        <v>3</v>
      </c>
      <c r="T6">
        <v>17</v>
      </c>
      <c r="U6">
        <v>3</v>
      </c>
      <c r="V6">
        <v>2</v>
      </c>
      <c r="W6">
        <v>13</v>
      </c>
      <c r="X6">
        <v>16</v>
      </c>
      <c r="Y6" t="s">
        <v>52</v>
      </c>
      <c r="Z6">
        <v>16</v>
      </c>
      <c r="AA6">
        <v>22</v>
      </c>
      <c r="AB6" t="s">
        <v>52</v>
      </c>
      <c r="AC6">
        <v>22</v>
      </c>
    </row>
    <row r="7" spans="1:29" x14ac:dyDescent="0.35">
      <c r="A7" t="s">
        <v>139</v>
      </c>
      <c r="B7">
        <v>6</v>
      </c>
      <c r="C7">
        <v>2</v>
      </c>
      <c r="D7">
        <v>10</v>
      </c>
      <c r="E7">
        <v>11</v>
      </c>
      <c r="F7">
        <v>2</v>
      </c>
      <c r="G7">
        <v>15</v>
      </c>
      <c r="H7">
        <v>4</v>
      </c>
      <c r="I7">
        <v>15</v>
      </c>
      <c r="J7">
        <v>10</v>
      </c>
      <c r="K7">
        <v>13</v>
      </c>
      <c r="L7">
        <v>20</v>
      </c>
      <c r="M7">
        <v>15</v>
      </c>
      <c r="N7">
        <v>16</v>
      </c>
      <c r="O7">
        <v>2</v>
      </c>
      <c r="P7">
        <v>1</v>
      </c>
      <c r="Q7">
        <v>13</v>
      </c>
      <c r="R7">
        <v>4</v>
      </c>
      <c r="S7">
        <v>4</v>
      </c>
      <c r="T7">
        <v>9</v>
      </c>
      <c r="U7">
        <v>1</v>
      </c>
      <c r="V7">
        <v>3</v>
      </c>
      <c r="W7">
        <v>2</v>
      </c>
      <c r="X7">
        <v>8</v>
      </c>
      <c r="Y7" t="s">
        <v>52</v>
      </c>
      <c r="Z7">
        <v>8</v>
      </c>
      <c r="AA7">
        <v>19</v>
      </c>
      <c r="AB7" t="s">
        <v>52</v>
      </c>
      <c r="AC7">
        <v>19</v>
      </c>
    </row>
    <row r="8" spans="1:29" x14ac:dyDescent="0.35">
      <c r="A8" t="s">
        <v>144</v>
      </c>
      <c r="B8">
        <v>11</v>
      </c>
      <c r="C8">
        <v>5</v>
      </c>
      <c r="D8">
        <v>12</v>
      </c>
      <c r="E8">
        <v>5</v>
      </c>
      <c r="F8">
        <v>1</v>
      </c>
      <c r="G8">
        <v>10</v>
      </c>
      <c r="H8">
        <v>5</v>
      </c>
      <c r="I8">
        <v>13</v>
      </c>
      <c r="J8">
        <v>7</v>
      </c>
      <c r="K8">
        <v>14</v>
      </c>
      <c r="L8">
        <v>10</v>
      </c>
      <c r="M8">
        <v>7</v>
      </c>
      <c r="N8">
        <v>14</v>
      </c>
      <c r="O8">
        <v>14</v>
      </c>
      <c r="P8">
        <v>7</v>
      </c>
      <c r="Q8">
        <v>19</v>
      </c>
      <c r="R8">
        <v>2</v>
      </c>
      <c r="S8">
        <v>1</v>
      </c>
      <c r="T8">
        <v>5</v>
      </c>
      <c r="U8">
        <v>7</v>
      </c>
      <c r="V8">
        <v>6</v>
      </c>
      <c r="W8">
        <v>7</v>
      </c>
      <c r="X8">
        <v>11</v>
      </c>
      <c r="Y8" t="s">
        <v>52</v>
      </c>
      <c r="Z8">
        <v>11</v>
      </c>
      <c r="AA8">
        <v>8</v>
      </c>
      <c r="AB8" t="s">
        <v>52</v>
      </c>
      <c r="AC8">
        <v>8</v>
      </c>
    </row>
    <row r="9" spans="1:29" x14ac:dyDescent="0.35">
      <c r="A9" t="s">
        <v>149</v>
      </c>
      <c r="B9">
        <v>16</v>
      </c>
      <c r="C9">
        <v>8</v>
      </c>
      <c r="D9">
        <v>15</v>
      </c>
      <c r="E9">
        <v>15</v>
      </c>
      <c r="F9">
        <v>13</v>
      </c>
      <c r="G9">
        <v>14</v>
      </c>
      <c r="H9">
        <v>5</v>
      </c>
      <c r="I9">
        <v>9</v>
      </c>
      <c r="J9">
        <v>4</v>
      </c>
      <c r="K9">
        <v>18</v>
      </c>
      <c r="L9">
        <v>12</v>
      </c>
      <c r="M9">
        <v>8</v>
      </c>
      <c r="N9">
        <v>18</v>
      </c>
      <c r="O9">
        <v>19</v>
      </c>
      <c r="P9">
        <v>19</v>
      </c>
      <c r="Q9">
        <v>14</v>
      </c>
      <c r="R9">
        <v>14</v>
      </c>
      <c r="S9">
        <v>8</v>
      </c>
      <c r="T9">
        <v>14</v>
      </c>
      <c r="U9">
        <v>13</v>
      </c>
      <c r="V9">
        <v>14</v>
      </c>
      <c r="W9">
        <v>8</v>
      </c>
      <c r="X9">
        <v>10</v>
      </c>
      <c r="Y9" t="s">
        <v>52</v>
      </c>
      <c r="Z9">
        <v>10</v>
      </c>
      <c r="AA9">
        <v>20</v>
      </c>
      <c r="AB9" t="s">
        <v>52</v>
      </c>
      <c r="AC9">
        <v>20</v>
      </c>
    </row>
    <row r="10" spans="1:29" x14ac:dyDescent="0.35">
      <c r="A10" t="s">
        <v>146</v>
      </c>
      <c r="B10">
        <v>13</v>
      </c>
      <c r="C10">
        <v>7</v>
      </c>
      <c r="D10">
        <v>13</v>
      </c>
      <c r="E10">
        <v>12</v>
      </c>
      <c r="F10">
        <v>6</v>
      </c>
      <c r="G10">
        <v>13</v>
      </c>
      <c r="H10">
        <v>7</v>
      </c>
      <c r="I10">
        <v>20</v>
      </c>
      <c r="J10">
        <v>17</v>
      </c>
      <c r="K10">
        <v>19</v>
      </c>
      <c r="L10">
        <v>19</v>
      </c>
      <c r="M10">
        <v>14</v>
      </c>
      <c r="N10">
        <v>17</v>
      </c>
      <c r="O10">
        <v>1</v>
      </c>
      <c r="P10">
        <v>2</v>
      </c>
      <c r="Q10">
        <v>11</v>
      </c>
      <c r="R10">
        <v>13</v>
      </c>
      <c r="S10">
        <v>7</v>
      </c>
      <c r="T10">
        <v>20</v>
      </c>
      <c r="U10">
        <v>5</v>
      </c>
      <c r="V10">
        <v>4</v>
      </c>
      <c r="W10">
        <v>6</v>
      </c>
      <c r="X10">
        <v>13</v>
      </c>
      <c r="Y10" t="s">
        <v>52</v>
      </c>
      <c r="Z10">
        <v>13</v>
      </c>
      <c r="AA10">
        <v>13</v>
      </c>
      <c r="AB10" t="s">
        <v>52</v>
      </c>
      <c r="AC10">
        <v>13</v>
      </c>
    </row>
    <row r="11" spans="1:29" x14ac:dyDescent="0.35">
      <c r="A11" t="s">
        <v>150</v>
      </c>
      <c r="B11">
        <v>17</v>
      </c>
      <c r="C11">
        <v>10</v>
      </c>
      <c r="D11">
        <v>16</v>
      </c>
      <c r="E11">
        <v>18</v>
      </c>
      <c r="F11">
        <v>9</v>
      </c>
      <c r="G11">
        <v>17</v>
      </c>
      <c r="H11">
        <v>7</v>
      </c>
      <c r="I11">
        <v>12</v>
      </c>
      <c r="J11">
        <v>8</v>
      </c>
      <c r="K11">
        <v>12</v>
      </c>
      <c r="L11">
        <v>7</v>
      </c>
      <c r="M11">
        <v>11</v>
      </c>
      <c r="N11">
        <v>9</v>
      </c>
      <c r="O11">
        <v>6</v>
      </c>
      <c r="P11">
        <v>3</v>
      </c>
      <c r="Q11">
        <v>16</v>
      </c>
      <c r="R11">
        <v>21</v>
      </c>
      <c r="S11">
        <v>16</v>
      </c>
      <c r="T11">
        <v>22</v>
      </c>
      <c r="U11">
        <v>22</v>
      </c>
      <c r="V11">
        <v>22</v>
      </c>
      <c r="W11">
        <v>20</v>
      </c>
      <c r="X11">
        <v>14</v>
      </c>
      <c r="Y11" t="s">
        <v>52</v>
      </c>
      <c r="Z11">
        <v>14</v>
      </c>
      <c r="AA11">
        <v>10</v>
      </c>
      <c r="AB11" t="s">
        <v>52</v>
      </c>
      <c r="AC11">
        <v>10</v>
      </c>
    </row>
    <row r="12" spans="1:29" x14ac:dyDescent="0.35">
      <c r="A12" t="s">
        <v>153</v>
      </c>
      <c r="B12">
        <v>20</v>
      </c>
      <c r="C12">
        <v>16</v>
      </c>
      <c r="D12">
        <v>21</v>
      </c>
      <c r="E12">
        <v>19</v>
      </c>
      <c r="F12">
        <v>16</v>
      </c>
      <c r="G12">
        <v>19</v>
      </c>
      <c r="H12">
        <v>9</v>
      </c>
      <c r="I12">
        <v>16</v>
      </c>
      <c r="J12">
        <v>12</v>
      </c>
      <c r="K12">
        <v>15</v>
      </c>
      <c r="L12">
        <v>18</v>
      </c>
      <c r="M12">
        <v>21</v>
      </c>
      <c r="N12">
        <v>11</v>
      </c>
      <c r="O12">
        <v>16</v>
      </c>
      <c r="P12">
        <v>5</v>
      </c>
      <c r="Q12">
        <v>22</v>
      </c>
      <c r="R12">
        <v>17</v>
      </c>
      <c r="S12">
        <v>12</v>
      </c>
      <c r="T12">
        <v>19</v>
      </c>
      <c r="U12">
        <v>19</v>
      </c>
      <c r="V12">
        <v>19</v>
      </c>
      <c r="W12">
        <v>17</v>
      </c>
      <c r="X12">
        <v>18</v>
      </c>
      <c r="Y12" t="s">
        <v>52</v>
      </c>
      <c r="Z12">
        <v>18</v>
      </c>
      <c r="AA12">
        <v>15</v>
      </c>
      <c r="AB12" t="s">
        <v>52</v>
      </c>
      <c r="AC12">
        <v>15</v>
      </c>
    </row>
    <row r="13" spans="1:29" x14ac:dyDescent="0.35">
      <c r="A13" t="s">
        <v>155</v>
      </c>
      <c r="B13">
        <v>22</v>
      </c>
      <c r="C13">
        <v>19</v>
      </c>
      <c r="D13">
        <v>22</v>
      </c>
      <c r="E13">
        <v>22</v>
      </c>
      <c r="F13">
        <v>19</v>
      </c>
      <c r="G13">
        <v>22</v>
      </c>
      <c r="H13">
        <v>10</v>
      </c>
      <c r="I13">
        <v>21</v>
      </c>
      <c r="J13">
        <v>18</v>
      </c>
      <c r="K13">
        <v>22</v>
      </c>
      <c r="L13">
        <v>13</v>
      </c>
      <c r="M13">
        <v>9</v>
      </c>
      <c r="N13">
        <v>15</v>
      </c>
      <c r="O13">
        <v>18</v>
      </c>
      <c r="P13">
        <v>21</v>
      </c>
      <c r="Q13">
        <v>12</v>
      </c>
      <c r="R13">
        <v>22</v>
      </c>
      <c r="S13">
        <v>21</v>
      </c>
      <c r="T13">
        <v>18</v>
      </c>
      <c r="U13">
        <v>20</v>
      </c>
      <c r="V13">
        <v>18</v>
      </c>
      <c r="W13">
        <v>21</v>
      </c>
      <c r="X13">
        <v>22</v>
      </c>
      <c r="Y13" t="s">
        <v>52</v>
      </c>
      <c r="Z13">
        <v>22</v>
      </c>
      <c r="AA13">
        <v>18</v>
      </c>
      <c r="AB13" t="s">
        <v>52</v>
      </c>
      <c r="AC13">
        <v>18</v>
      </c>
    </row>
    <row r="14" spans="1:29" x14ac:dyDescent="0.35">
      <c r="A14" t="s">
        <v>135</v>
      </c>
      <c r="B14">
        <v>2</v>
      </c>
      <c r="C14">
        <v>4</v>
      </c>
      <c r="D14">
        <v>6</v>
      </c>
      <c r="E14">
        <v>2</v>
      </c>
      <c r="F14">
        <v>4</v>
      </c>
      <c r="G14">
        <v>6</v>
      </c>
      <c r="H14">
        <v>11</v>
      </c>
      <c r="I14">
        <v>2</v>
      </c>
      <c r="J14">
        <v>3</v>
      </c>
      <c r="K14">
        <v>2</v>
      </c>
      <c r="L14">
        <v>3</v>
      </c>
      <c r="M14">
        <v>1</v>
      </c>
      <c r="N14">
        <v>20</v>
      </c>
      <c r="O14">
        <v>15</v>
      </c>
      <c r="P14">
        <v>8</v>
      </c>
      <c r="Q14">
        <v>15</v>
      </c>
      <c r="R14">
        <v>8</v>
      </c>
      <c r="S14">
        <v>5</v>
      </c>
      <c r="T14">
        <v>13</v>
      </c>
      <c r="U14">
        <v>4</v>
      </c>
      <c r="V14">
        <v>11</v>
      </c>
      <c r="W14">
        <v>1</v>
      </c>
      <c r="X14">
        <v>3</v>
      </c>
      <c r="Y14" t="s">
        <v>52</v>
      </c>
      <c r="Z14">
        <v>3</v>
      </c>
      <c r="AA14">
        <v>9</v>
      </c>
      <c r="AB14" t="s">
        <v>52</v>
      </c>
      <c r="AC14">
        <v>9</v>
      </c>
    </row>
    <row r="15" spans="1:29" x14ac:dyDescent="0.35">
      <c r="A15" t="s">
        <v>151</v>
      </c>
      <c r="B15">
        <v>18</v>
      </c>
      <c r="C15">
        <v>13</v>
      </c>
      <c r="D15">
        <v>14</v>
      </c>
      <c r="E15">
        <v>17</v>
      </c>
      <c r="F15">
        <v>11</v>
      </c>
      <c r="G15">
        <v>16</v>
      </c>
      <c r="H15">
        <v>12</v>
      </c>
      <c r="I15">
        <v>11</v>
      </c>
      <c r="J15">
        <v>9</v>
      </c>
      <c r="K15">
        <v>9</v>
      </c>
      <c r="L15">
        <v>14</v>
      </c>
      <c r="M15">
        <v>4</v>
      </c>
      <c r="N15">
        <v>21</v>
      </c>
      <c r="O15">
        <v>21</v>
      </c>
      <c r="P15">
        <v>13</v>
      </c>
      <c r="Q15">
        <v>21</v>
      </c>
      <c r="R15">
        <v>18</v>
      </c>
      <c r="S15">
        <v>13</v>
      </c>
      <c r="T15">
        <v>16</v>
      </c>
      <c r="U15">
        <v>6</v>
      </c>
      <c r="V15">
        <v>10</v>
      </c>
      <c r="W15">
        <v>4</v>
      </c>
      <c r="X15">
        <v>17</v>
      </c>
      <c r="Y15" t="s">
        <v>52</v>
      </c>
      <c r="Z15">
        <v>17</v>
      </c>
      <c r="AA15">
        <v>16</v>
      </c>
      <c r="AB15" t="s">
        <v>52</v>
      </c>
      <c r="AC15">
        <v>16</v>
      </c>
    </row>
    <row r="16" spans="1:29" x14ac:dyDescent="0.35">
      <c r="A16" t="s">
        <v>152</v>
      </c>
      <c r="B16">
        <v>19</v>
      </c>
      <c r="C16">
        <v>18</v>
      </c>
      <c r="D16">
        <v>17</v>
      </c>
      <c r="E16">
        <v>20</v>
      </c>
      <c r="F16">
        <v>20</v>
      </c>
      <c r="G16">
        <v>18</v>
      </c>
      <c r="H16">
        <v>13</v>
      </c>
      <c r="I16">
        <v>19</v>
      </c>
      <c r="J16">
        <v>19</v>
      </c>
      <c r="K16">
        <v>17</v>
      </c>
      <c r="L16">
        <v>5</v>
      </c>
      <c r="M16">
        <v>12</v>
      </c>
      <c r="N16">
        <v>2</v>
      </c>
      <c r="O16">
        <v>22</v>
      </c>
      <c r="P16">
        <v>20</v>
      </c>
      <c r="Q16">
        <v>20</v>
      </c>
      <c r="R16">
        <v>16</v>
      </c>
      <c r="S16">
        <v>14</v>
      </c>
      <c r="T16">
        <v>15</v>
      </c>
      <c r="U16">
        <v>14</v>
      </c>
      <c r="V16">
        <v>9</v>
      </c>
      <c r="W16">
        <v>12</v>
      </c>
      <c r="X16">
        <v>21</v>
      </c>
      <c r="Y16" t="s">
        <v>52</v>
      </c>
      <c r="Z16">
        <v>21</v>
      </c>
      <c r="AA16">
        <v>17</v>
      </c>
      <c r="AB16" t="s">
        <v>52</v>
      </c>
      <c r="AC16">
        <v>17</v>
      </c>
    </row>
    <row r="17" spans="1:29" x14ac:dyDescent="0.35">
      <c r="A17" t="s">
        <v>154</v>
      </c>
      <c r="B17">
        <v>21</v>
      </c>
      <c r="C17">
        <v>21</v>
      </c>
      <c r="D17">
        <v>18</v>
      </c>
      <c r="E17">
        <v>21</v>
      </c>
      <c r="F17">
        <v>21</v>
      </c>
      <c r="G17">
        <v>21</v>
      </c>
      <c r="H17">
        <v>14</v>
      </c>
      <c r="I17">
        <v>22</v>
      </c>
      <c r="J17">
        <v>22</v>
      </c>
      <c r="K17">
        <v>16</v>
      </c>
      <c r="L17">
        <v>17</v>
      </c>
      <c r="M17">
        <v>19</v>
      </c>
      <c r="N17">
        <v>8</v>
      </c>
      <c r="O17">
        <v>20</v>
      </c>
      <c r="P17">
        <v>18</v>
      </c>
      <c r="Q17">
        <v>18</v>
      </c>
      <c r="R17">
        <v>19</v>
      </c>
      <c r="S17">
        <v>19</v>
      </c>
      <c r="T17">
        <v>11</v>
      </c>
      <c r="U17">
        <v>17</v>
      </c>
      <c r="V17">
        <v>17</v>
      </c>
      <c r="W17">
        <v>16</v>
      </c>
      <c r="X17">
        <v>19</v>
      </c>
      <c r="Y17" t="s">
        <v>52</v>
      </c>
      <c r="Z17">
        <v>19</v>
      </c>
      <c r="AA17">
        <v>11</v>
      </c>
      <c r="AB17" t="s">
        <v>52</v>
      </c>
      <c r="AC17">
        <v>11</v>
      </c>
    </row>
    <row r="18" spans="1:29" x14ac:dyDescent="0.35">
      <c r="A18" t="s">
        <v>141</v>
      </c>
      <c r="B18">
        <v>8</v>
      </c>
      <c r="C18">
        <v>12</v>
      </c>
      <c r="D18">
        <v>7</v>
      </c>
      <c r="E18">
        <v>8</v>
      </c>
      <c r="F18">
        <v>14</v>
      </c>
      <c r="G18">
        <v>7</v>
      </c>
      <c r="H18">
        <v>15</v>
      </c>
      <c r="I18">
        <v>6</v>
      </c>
      <c r="J18">
        <v>6</v>
      </c>
      <c r="K18">
        <v>6</v>
      </c>
      <c r="L18">
        <v>8</v>
      </c>
      <c r="M18">
        <v>10</v>
      </c>
      <c r="N18">
        <v>13</v>
      </c>
      <c r="O18">
        <v>5</v>
      </c>
      <c r="P18">
        <v>9</v>
      </c>
      <c r="Q18">
        <v>3</v>
      </c>
      <c r="R18">
        <v>11</v>
      </c>
      <c r="S18">
        <v>15</v>
      </c>
      <c r="T18">
        <v>6</v>
      </c>
      <c r="U18">
        <v>15</v>
      </c>
      <c r="V18">
        <v>8</v>
      </c>
      <c r="W18">
        <v>22</v>
      </c>
      <c r="X18">
        <v>2</v>
      </c>
      <c r="Y18" t="s">
        <v>52</v>
      </c>
      <c r="Z18">
        <v>2</v>
      </c>
      <c r="AA18">
        <v>5</v>
      </c>
      <c r="AB18" t="s">
        <v>52</v>
      </c>
      <c r="AC18">
        <v>5</v>
      </c>
    </row>
    <row r="19" spans="1:29" x14ac:dyDescent="0.35">
      <c r="A19" t="s">
        <v>145</v>
      </c>
      <c r="B19">
        <v>12</v>
      </c>
      <c r="C19">
        <v>14</v>
      </c>
      <c r="D19">
        <v>8</v>
      </c>
      <c r="E19">
        <v>10</v>
      </c>
      <c r="F19">
        <v>8</v>
      </c>
      <c r="G19">
        <v>9</v>
      </c>
      <c r="H19">
        <v>16</v>
      </c>
      <c r="I19">
        <v>5</v>
      </c>
      <c r="J19">
        <v>5</v>
      </c>
      <c r="K19">
        <v>7</v>
      </c>
      <c r="L19">
        <v>15</v>
      </c>
      <c r="M19">
        <v>18</v>
      </c>
      <c r="N19">
        <v>4</v>
      </c>
      <c r="O19">
        <v>17</v>
      </c>
      <c r="P19">
        <v>22</v>
      </c>
      <c r="Q19">
        <v>9</v>
      </c>
      <c r="R19">
        <v>9</v>
      </c>
      <c r="S19">
        <v>6</v>
      </c>
      <c r="T19">
        <v>8</v>
      </c>
      <c r="U19">
        <v>8</v>
      </c>
      <c r="V19">
        <v>5</v>
      </c>
      <c r="W19">
        <v>9</v>
      </c>
      <c r="X19">
        <v>12</v>
      </c>
      <c r="Y19" t="s">
        <v>52</v>
      </c>
      <c r="Z19">
        <v>12</v>
      </c>
      <c r="AA19">
        <v>6</v>
      </c>
      <c r="AB19" t="s">
        <v>52</v>
      </c>
      <c r="AC19">
        <v>6</v>
      </c>
    </row>
    <row r="20" spans="1:29" x14ac:dyDescent="0.35">
      <c r="A20" t="s">
        <v>134</v>
      </c>
      <c r="B20">
        <v>1</v>
      </c>
      <c r="C20">
        <v>9</v>
      </c>
      <c r="D20">
        <v>2</v>
      </c>
      <c r="E20">
        <v>6</v>
      </c>
      <c r="F20">
        <v>10</v>
      </c>
      <c r="G20">
        <v>4</v>
      </c>
      <c r="H20">
        <v>17</v>
      </c>
      <c r="I20">
        <v>14</v>
      </c>
      <c r="J20">
        <v>14</v>
      </c>
      <c r="K20">
        <v>8</v>
      </c>
      <c r="L20">
        <v>2</v>
      </c>
      <c r="M20">
        <v>2</v>
      </c>
      <c r="N20">
        <v>7</v>
      </c>
      <c r="O20">
        <v>3</v>
      </c>
      <c r="P20">
        <v>11</v>
      </c>
      <c r="Q20">
        <v>1</v>
      </c>
      <c r="R20">
        <v>7</v>
      </c>
      <c r="S20">
        <v>10</v>
      </c>
      <c r="T20">
        <v>3</v>
      </c>
      <c r="U20">
        <v>9</v>
      </c>
      <c r="V20">
        <v>13</v>
      </c>
      <c r="W20">
        <v>5</v>
      </c>
      <c r="X20">
        <v>5</v>
      </c>
      <c r="Y20" t="s">
        <v>52</v>
      </c>
      <c r="Z20">
        <v>5</v>
      </c>
      <c r="AA20">
        <v>3</v>
      </c>
      <c r="AB20" t="s">
        <v>52</v>
      </c>
      <c r="AC20">
        <v>3</v>
      </c>
    </row>
    <row r="21" spans="1:29" x14ac:dyDescent="0.35">
      <c r="A21" t="s">
        <v>138</v>
      </c>
      <c r="B21">
        <v>5</v>
      </c>
      <c r="C21">
        <v>11</v>
      </c>
      <c r="D21">
        <v>4</v>
      </c>
      <c r="E21">
        <v>1</v>
      </c>
      <c r="F21">
        <v>7</v>
      </c>
      <c r="G21">
        <v>3</v>
      </c>
      <c r="H21">
        <v>17</v>
      </c>
      <c r="I21">
        <v>8</v>
      </c>
      <c r="J21">
        <v>15</v>
      </c>
      <c r="K21">
        <v>3</v>
      </c>
      <c r="L21">
        <v>6</v>
      </c>
      <c r="M21">
        <v>5</v>
      </c>
      <c r="N21">
        <v>6</v>
      </c>
      <c r="O21">
        <v>4</v>
      </c>
      <c r="P21">
        <v>4</v>
      </c>
      <c r="Q21">
        <v>4</v>
      </c>
      <c r="R21">
        <v>12</v>
      </c>
      <c r="S21">
        <v>18</v>
      </c>
      <c r="T21">
        <v>7</v>
      </c>
      <c r="U21">
        <v>11</v>
      </c>
      <c r="V21">
        <v>12</v>
      </c>
      <c r="W21">
        <v>10</v>
      </c>
      <c r="X21">
        <v>9</v>
      </c>
      <c r="Y21" t="s">
        <v>52</v>
      </c>
      <c r="Z21">
        <v>9</v>
      </c>
      <c r="AA21">
        <v>1</v>
      </c>
      <c r="AB21" t="s">
        <v>52</v>
      </c>
      <c r="AC21">
        <v>1</v>
      </c>
    </row>
    <row r="22" spans="1:29" x14ac:dyDescent="0.35">
      <c r="A22" t="s">
        <v>140</v>
      </c>
      <c r="B22">
        <v>7</v>
      </c>
      <c r="C22">
        <v>15</v>
      </c>
      <c r="D22">
        <v>5</v>
      </c>
      <c r="E22">
        <v>7</v>
      </c>
      <c r="F22">
        <v>15</v>
      </c>
      <c r="G22">
        <v>5</v>
      </c>
      <c r="H22">
        <v>19</v>
      </c>
      <c r="I22">
        <v>7</v>
      </c>
      <c r="J22">
        <v>11</v>
      </c>
      <c r="K22">
        <v>4</v>
      </c>
      <c r="L22">
        <v>11</v>
      </c>
      <c r="M22">
        <v>13</v>
      </c>
      <c r="N22">
        <v>10</v>
      </c>
      <c r="O22">
        <v>10</v>
      </c>
      <c r="P22">
        <v>15</v>
      </c>
      <c r="Q22">
        <v>6</v>
      </c>
      <c r="R22">
        <v>10</v>
      </c>
      <c r="S22">
        <v>17</v>
      </c>
      <c r="T22">
        <v>4</v>
      </c>
      <c r="U22">
        <v>16</v>
      </c>
      <c r="V22">
        <v>15</v>
      </c>
      <c r="W22">
        <v>15</v>
      </c>
      <c r="X22">
        <v>1</v>
      </c>
      <c r="Y22" t="s">
        <v>52</v>
      </c>
      <c r="Z22">
        <v>1</v>
      </c>
      <c r="AA22">
        <v>4</v>
      </c>
      <c r="AB22" t="s">
        <v>52</v>
      </c>
      <c r="AC22">
        <v>4</v>
      </c>
    </row>
    <row r="23" spans="1:29" x14ac:dyDescent="0.35">
      <c r="A23" t="s">
        <v>147</v>
      </c>
      <c r="B23">
        <v>14</v>
      </c>
      <c r="C23">
        <v>22</v>
      </c>
      <c r="D23">
        <v>9</v>
      </c>
      <c r="E23">
        <v>13</v>
      </c>
      <c r="F23">
        <v>22</v>
      </c>
      <c r="G23">
        <v>8</v>
      </c>
      <c r="H23">
        <v>20</v>
      </c>
      <c r="I23">
        <v>17</v>
      </c>
      <c r="J23">
        <v>21</v>
      </c>
      <c r="K23">
        <v>11</v>
      </c>
      <c r="L23">
        <v>9</v>
      </c>
      <c r="M23">
        <v>22</v>
      </c>
      <c r="N23">
        <v>3</v>
      </c>
      <c r="O23">
        <v>8</v>
      </c>
      <c r="P23">
        <v>17</v>
      </c>
      <c r="Q23">
        <v>2</v>
      </c>
      <c r="R23">
        <v>20</v>
      </c>
      <c r="S23">
        <v>22</v>
      </c>
      <c r="T23">
        <v>10</v>
      </c>
      <c r="U23">
        <v>21</v>
      </c>
      <c r="V23">
        <v>21</v>
      </c>
      <c r="W23">
        <v>14</v>
      </c>
      <c r="X23">
        <v>7</v>
      </c>
      <c r="Y23" t="s">
        <v>52</v>
      </c>
      <c r="Z23">
        <v>7</v>
      </c>
      <c r="AA23">
        <v>12</v>
      </c>
      <c r="AB23" t="s">
        <v>52</v>
      </c>
      <c r="AC23">
        <v>12</v>
      </c>
    </row>
    <row r="24" spans="1:29" x14ac:dyDescent="0.35">
      <c r="A24" t="s">
        <v>136</v>
      </c>
      <c r="B24">
        <v>3</v>
      </c>
      <c r="C24">
        <v>17</v>
      </c>
      <c r="D24">
        <v>3</v>
      </c>
      <c r="E24">
        <v>4</v>
      </c>
      <c r="F24">
        <v>17</v>
      </c>
      <c r="G24">
        <v>1</v>
      </c>
      <c r="H24">
        <v>21</v>
      </c>
      <c r="I24">
        <v>10</v>
      </c>
      <c r="J24">
        <v>16</v>
      </c>
      <c r="K24">
        <v>5</v>
      </c>
      <c r="L24">
        <v>16</v>
      </c>
      <c r="M24">
        <v>20</v>
      </c>
      <c r="N24">
        <v>5</v>
      </c>
      <c r="O24">
        <v>9</v>
      </c>
      <c r="P24">
        <v>10</v>
      </c>
      <c r="Q24">
        <v>8</v>
      </c>
      <c r="R24">
        <v>1</v>
      </c>
      <c r="S24">
        <v>11</v>
      </c>
      <c r="T24">
        <v>1</v>
      </c>
      <c r="U24">
        <v>18</v>
      </c>
      <c r="V24">
        <v>16</v>
      </c>
      <c r="W24">
        <v>19</v>
      </c>
      <c r="X24">
        <v>6</v>
      </c>
      <c r="Y24" t="s">
        <v>52</v>
      </c>
      <c r="Z24">
        <v>6</v>
      </c>
      <c r="AA24">
        <v>2</v>
      </c>
      <c r="AB24" t="s">
        <v>52</v>
      </c>
      <c r="AC24">
        <v>2</v>
      </c>
    </row>
    <row r="25" spans="1:29" x14ac:dyDescent="0.35">
      <c r="A25" t="s">
        <v>142</v>
      </c>
      <c r="B25">
        <v>9</v>
      </c>
      <c r="C25">
        <v>20</v>
      </c>
      <c r="D25">
        <v>1</v>
      </c>
      <c r="E25">
        <v>3</v>
      </c>
      <c r="F25">
        <v>18</v>
      </c>
      <c r="G25">
        <v>2</v>
      </c>
      <c r="H25">
        <v>22</v>
      </c>
      <c r="I25">
        <v>3</v>
      </c>
      <c r="J25">
        <v>20</v>
      </c>
      <c r="K25">
        <v>1</v>
      </c>
      <c r="L25">
        <v>22</v>
      </c>
      <c r="M25">
        <v>17</v>
      </c>
      <c r="N25">
        <v>19</v>
      </c>
      <c r="O25">
        <v>11</v>
      </c>
      <c r="P25">
        <v>16</v>
      </c>
      <c r="Q25">
        <v>7</v>
      </c>
      <c r="R25">
        <v>3</v>
      </c>
      <c r="S25">
        <v>20</v>
      </c>
      <c r="T25">
        <v>2</v>
      </c>
      <c r="U25">
        <v>10</v>
      </c>
      <c r="V25">
        <v>20</v>
      </c>
      <c r="W25">
        <v>3</v>
      </c>
      <c r="X25">
        <v>4</v>
      </c>
      <c r="Y25" t="s">
        <v>52</v>
      </c>
      <c r="Z25">
        <v>4</v>
      </c>
      <c r="AA25">
        <v>7</v>
      </c>
      <c r="AB25" t="s">
        <v>52</v>
      </c>
      <c r="AC25">
        <v>7</v>
      </c>
    </row>
  </sheetData>
  <sortState xmlns:xlrd2="http://schemas.microsoft.com/office/spreadsheetml/2017/richdata2" ref="A4:AC25">
    <sortCondition ref="H4:H25"/>
  </sortState>
  <mergeCells count="9">
    <mergeCell ref="U2:W2"/>
    <mergeCell ref="X2:Z2"/>
    <mergeCell ref="AA2:AC2"/>
    <mergeCell ref="B2:D2"/>
    <mergeCell ref="E2:G2"/>
    <mergeCell ref="I2:K2"/>
    <mergeCell ref="L2:N2"/>
    <mergeCell ref="O2:Q2"/>
    <mergeCell ref="R2:T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D830-42AA-402C-86D5-12A1CC724586}">
  <dimension ref="A1:AQ297"/>
  <sheetViews>
    <sheetView topLeftCell="Z1" workbookViewId="0">
      <selection activeCell="AC6" sqref="AC6"/>
    </sheetView>
  </sheetViews>
  <sheetFormatPr defaultColWidth="9.1796875" defaultRowHeight="16.5" x14ac:dyDescent="0.35"/>
  <cols>
    <col min="1" max="1" width="18.26953125" style="1" customWidth="1"/>
    <col min="2" max="2" width="9.1796875" style="1"/>
    <col min="3" max="3" width="20.36328125" style="47" customWidth="1"/>
    <col min="4" max="4" width="9.1796875" style="1"/>
    <col min="5" max="5" width="16.26953125" style="1" customWidth="1"/>
    <col min="6" max="6" width="9.1796875" style="1"/>
    <col min="7" max="7" width="16.26953125" style="1" customWidth="1"/>
    <col min="8" max="8" width="9.1796875" style="50"/>
    <col min="9" max="9" width="16.26953125" style="49" customWidth="1"/>
    <col min="10" max="10" width="9.1796875" style="1"/>
    <col min="11" max="11" width="16.26953125" style="1" customWidth="1"/>
    <col min="12" max="12" width="9.1796875" style="1"/>
    <col min="13" max="13" width="16.26953125" style="1" customWidth="1"/>
    <col min="14" max="14" width="9.1796875" style="1"/>
    <col min="15" max="15" width="16.26953125" style="1" customWidth="1"/>
    <col min="16" max="16" width="9.1796875" style="1"/>
    <col min="17" max="17" width="16.26953125" style="1" customWidth="1"/>
    <col min="18" max="18" width="9.1796875" style="1"/>
    <col min="19" max="19" width="16.26953125" style="1" customWidth="1"/>
    <col min="20" max="20" width="9.1796875" style="1"/>
    <col min="21" max="21" width="16.26953125" style="1" customWidth="1"/>
    <col min="22" max="22" width="9.1796875" style="1"/>
    <col min="23" max="23" width="16.26953125" style="1" customWidth="1"/>
    <col min="24" max="24" width="9.1796875" style="1"/>
    <col min="25" max="25" width="16.26953125" style="1" customWidth="1"/>
    <col min="26" max="26" width="9.1796875" style="1"/>
    <col min="27" max="27" width="16.26953125" style="1" customWidth="1"/>
    <col min="28" max="28" width="9.1796875" style="1"/>
    <col min="29" max="29" width="16.26953125" style="1" customWidth="1"/>
    <col min="30" max="30" width="9.1796875" style="1"/>
    <col min="31" max="31" width="16.26953125" style="1" customWidth="1"/>
    <col min="32" max="32" width="9.1796875" style="1"/>
    <col min="33" max="33" width="16.26953125" style="1" customWidth="1"/>
    <col min="34" max="34" width="9.1796875" style="1"/>
    <col min="35" max="35" width="16.26953125" style="1" customWidth="1"/>
    <col min="36" max="36" width="9.1796875" style="1"/>
    <col min="37" max="37" width="16.26953125" style="1" customWidth="1"/>
    <col min="38" max="38" width="9.1796875" style="1"/>
    <col min="39" max="39" width="16.26953125" style="1" customWidth="1"/>
    <col min="40" max="40" width="9.1796875" style="1"/>
    <col min="41" max="41" width="16.26953125" style="1" customWidth="1"/>
    <col min="42" max="42" width="13.26953125" style="1" customWidth="1"/>
    <col min="43" max="43" width="16.26953125" style="1" customWidth="1"/>
    <col min="44" max="16384" width="9.1796875" style="1"/>
  </cols>
  <sheetData>
    <row r="1" spans="1:42" s="47" customFormat="1" x14ac:dyDescent="0.35">
      <c r="A1" s="46" t="s">
        <v>13</v>
      </c>
      <c r="C1" s="22" t="s">
        <v>14</v>
      </c>
      <c r="D1" s="22"/>
      <c r="E1" s="23" t="s">
        <v>15</v>
      </c>
      <c r="F1" s="23"/>
      <c r="G1" s="53" t="s">
        <v>16</v>
      </c>
      <c r="H1" s="41"/>
      <c r="I1" s="24" t="s">
        <v>17</v>
      </c>
      <c r="J1" s="24"/>
      <c r="K1" s="25"/>
      <c r="L1" s="25"/>
      <c r="M1" s="26"/>
      <c r="N1" s="26"/>
      <c r="O1" s="27" t="s">
        <v>18</v>
      </c>
      <c r="P1" s="27"/>
      <c r="Q1" s="28"/>
      <c r="R1" s="28"/>
      <c r="S1" s="29"/>
      <c r="T1" s="30"/>
      <c r="U1" s="31" t="s">
        <v>19</v>
      </c>
      <c r="V1" s="31"/>
      <c r="W1" s="32"/>
      <c r="X1" s="32"/>
      <c r="Y1" s="33"/>
      <c r="Z1" s="33"/>
      <c r="AA1" s="34" t="s">
        <v>20</v>
      </c>
      <c r="AB1" s="34"/>
      <c r="AC1" s="35"/>
      <c r="AD1" s="35"/>
      <c r="AE1" s="36"/>
      <c r="AF1" s="36"/>
      <c r="AG1" s="35" t="s">
        <v>21</v>
      </c>
      <c r="AH1" s="35"/>
      <c r="AI1" s="37"/>
      <c r="AJ1" s="37"/>
      <c r="AK1" s="38"/>
      <c r="AL1" s="39"/>
      <c r="AM1" s="40" t="s">
        <v>22</v>
      </c>
      <c r="AN1" s="40"/>
      <c r="AO1" s="42" t="s">
        <v>23</v>
      </c>
      <c r="AP1" s="43"/>
    </row>
    <row r="2" spans="1:42" s="20" customFormat="1" ht="15" customHeight="1" x14ac:dyDescent="0.25">
      <c r="A2" s="111" t="s">
        <v>24</v>
      </c>
      <c r="B2" s="111"/>
      <c r="C2" s="2"/>
      <c r="D2" s="2"/>
      <c r="E2" s="3"/>
      <c r="F2" s="3"/>
      <c r="G2" s="55" t="s">
        <v>25</v>
      </c>
      <c r="H2" s="55"/>
      <c r="I2" s="4" t="s">
        <v>26</v>
      </c>
      <c r="J2" s="4"/>
      <c r="K2" s="5" t="s">
        <v>27</v>
      </c>
      <c r="L2" s="5"/>
      <c r="M2" s="6" t="s">
        <v>28</v>
      </c>
      <c r="N2" s="6"/>
      <c r="O2" s="7" t="s">
        <v>26</v>
      </c>
      <c r="P2" s="7"/>
      <c r="Q2" s="8" t="s">
        <v>27</v>
      </c>
      <c r="R2" s="8"/>
      <c r="S2" s="9" t="s">
        <v>28</v>
      </c>
      <c r="T2" s="10"/>
      <c r="U2" s="11" t="s">
        <v>26</v>
      </c>
      <c r="V2" s="11"/>
      <c r="W2" s="12" t="s">
        <v>27</v>
      </c>
      <c r="X2" s="12"/>
      <c r="Y2" s="13" t="s">
        <v>28</v>
      </c>
      <c r="Z2" s="13"/>
      <c r="AA2" s="14" t="s">
        <v>26</v>
      </c>
      <c r="AB2" s="14"/>
      <c r="AC2" s="15" t="s">
        <v>27</v>
      </c>
      <c r="AD2" s="15"/>
      <c r="AE2" s="16" t="s">
        <v>28</v>
      </c>
      <c r="AF2" s="16"/>
      <c r="AG2" s="15" t="s">
        <v>26</v>
      </c>
      <c r="AH2" s="15"/>
      <c r="AI2" s="17" t="s">
        <v>27</v>
      </c>
      <c r="AJ2" s="17"/>
      <c r="AK2" s="18" t="s">
        <v>28</v>
      </c>
      <c r="AL2" s="19"/>
      <c r="AM2" s="21" t="s">
        <v>29</v>
      </c>
      <c r="AN2" s="21"/>
      <c r="AO2" s="44" t="s">
        <v>29</v>
      </c>
      <c r="AP2" s="45"/>
    </row>
    <row r="3" spans="1:42" s="20" customFormat="1" ht="23.25" customHeight="1" x14ac:dyDescent="0.25">
      <c r="A3" s="54"/>
      <c r="B3" s="54"/>
      <c r="C3" s="2"/>
      <c r="D3" s="2"/>
      <c r="E3" s="3"/>
      <c r="F3" s="3"/>
      <c r="G3" s="55"/>
      <c r="H3" s="55"/>
      <c r="I3" s="4"/>
      <c r="J3" s="4"/>
      <c r="K3" s="5"/>
      <c r="L3" s="5"/>
      <c r="M3" s="6"/>
      <c r="N3" s="6"/>
      <c r="O3" s="7"/>
      <c r="P3" s="7"/>
      <c r="Q3" s="8"/>
      <c r="R3" s="8"/>
      <c r="S3" s="9"/>
      <c r="T3" s="10"/>
      <c r="U3" s="11"/>
      <c r="V3" s="11"/>
      <c r="W3" s="12"/>
      <c r="X3" s="12"/>
      <c r="Y3" s="13"/>
      <c r="Z3" s="13"/>
      <c r="AA3" s="14"/>
      <c r="AB3" s="14"/>
      <c r="AC3" s="15"/>
      <c r="AD3" s="15"/>
      <c r="AE3" s="16"/>
      <c r="AF3" s="16"/>
      <c r="AG3" s="15"/>
      <c r="AH3" s="15"/>
      <c r="AI3" s="17"/>
      <c r="AJ3" s="17"/>
      <c r="AK3" s="18"/>
      <c r="AL3" s="19"/>
      <c r="AM3" s="21"/>
      <c r="AN3" s="21"/>
      <c r="AO3" s="44"/>
      <c r="AP3" s="45"/>
    </row>
    <row r="4" spans="1:42" ht="14" x14ac:dyDescent="0.3">
      <c r="A4" s="1" t="s">
        <v>138</v>
      </c>
      <c r="B4" s="1">
        <v>1</v>
      </c>
      <c r="C4" s="1" t="s">
        <v>144</v>
      </c>
      <c r="D4" s="1">
        <v>1</v>
      </c>
      <c r="E4" s="1" t="s">
        <v>136</v>
      </c>
      <c r="F4" s="1">
        <v>1</v>
      </c>
      <c r="G4" s="60" t="s">
        <v>142</v>
      </c>
      <c r="H4" s="59">
        <v>1</v>
      </c>
      <c r="I4" s="1" t="s">
        <v>144</v>
      </c>
      <c r="J4" s="1">
        <v>1</v>
      </c>
      <c r="K4" s="1" t="s">
        <v>142</v>
      </c>
      <c r="L4" s="1">
        <v>1</v>
      </c>
      <c r="M4" s="1" t="s">
        <v>135</v>
      </c>
      <c r="N4" s="1">
        <v>1</v>
      </c>
      <c r="O4" s="1" t="s">
        <v>144</v>
      </c>
      <c r="P4" s="1">
        <v>1</v>
      </c>
      <c r="Q4" s="1" t="s">
        <v>136</v>
      </c>
      <c r="R4" s="1">
        <v>1</v>
      </c>
      <c r="S4" s="1" t="s">
        <v>144</v>
      </c>
      <c r="T4" s="1">
        <v>1</v>
      </c>
      <c r="U4" s="1" t="s">
        <v>143</v>
      </c>
      <c r="V4" s="1">
        <v>1</v>
      </c>
      <c r="W4" s="1" t="s">
        <v>142</v>
      </c>
      <c r="X4" s="1">
        <v>1</v>
      </c>
      <c r="Y4" s="1" t="s">
        <v>143</v>
      </c>
      <c r="Z4" s="1">
        <v>1</v>
      </c>
      <c r="AA4" s="1" t="s">
        <v>135</v>
      </c>
      <c r="AB4" s="1">
        <v>1</v>
      </c>
      <c r="AC4" s="1" t="s">
        <v>147</v>
      </c>
      <c r="AD4" s="1">
        <v>1</v>
      </c>
      <c r="AE4" s="1" t="s">
        <v>138</v>
      </c>
      <c r="AF4" s="1">
        <v>1</v>
      </c>
      <c r="AG4" s="1" t="s">
        <v>146</v>
      </c>
      <c r="AH4" s="1">
        <v>1</v>
      </c>
      <c r="AI4" s="1" t="s">
        <v>148</v>
      </c>
      <c r="AJ4" s="1">
        <v>1</v>
      </c>
      <c r="AK4" s="1" t="s">
        <v>148</v>
      </c>
      <c r="AL4" s="1">
        <v>1</v>
      </c>
      <c r="AM4" s="1" t="s">
        <v>140</v>
      </c>
      <c r="AN4" s="1">
        <v>1</v>
      </c>
      <c r="AO4" s="1" t="s">
        <v>138</v>
      </c>
      <c r="AP4" s="1">
        <v>1</v>
      </c>
    </row>
    <row r="5" spans="1:42" ht="14" x14ac:dyDescent="0.3">
      <c r="A5" s="1" t="s">
        <v>135</v>
      </c>
      <c r="B5" s="1">
        <v>2</v>
      </c>
      <c r="C5" s="1" t="s">
        <v>139</v>
      </c>
      <c r="D5" s="1">
        <v>2</v>
      </c>
      <c r="E5" s="1" t="s">
        <v>142</v>
      </c>
      <c r="F5" s="1">
        <v>2</v>
      </c>
      <c r="G5" s="60" t="s">
        <v>136</v>
      </c>
      <c r="H5" s="59">
        <v>2</v>
      </c>
      <c r="I5" s="1" t="s">
        <v>143</v>
      </c>
      <c r="J5" s="1">
        <v>2</v>
      </c>
      <c r="K5" s="1" t="s">
        <v>135</v>
      </c>
      <c r="L5" s="1">
        <v>2</v>
      </c>
      <c r="M5" s="1" t="s">
        <v>142</v>
      </c>
      <c r="N5" s="1">
        <v>2</v>
      </c>
      <c r="O5" s="1" t="s">
        <v>137</v>
      </c>
      <c r="P5" s="1">
        <v>2</v>
      </c>
      <c r="Q5" s="1" t="s">
        <v>138</v>
      </c>
      <c r="R5" s="1">
        <v>2</v>
      </c>
      <c r="S5" s="1" t="s">
        <v>136</v>
      </c>
      <c r="T5" s="1">
        <v>2</v>
      </c>
      <c r="U5" s="1" t="s">
        <v>137</v>
      </c>
      <c r="V5" s="1">
        <v>2</v>
      </c>
      <c r="W5" s="1" t="s">
        <v>135</v>
      </c>
      <c r="X5" s="1">
        <v>2</v>
      </c>
      <c r="Y5" s="1" t="s">
        <v>137</v>
      </c>
      <c r="Z5" s="1">
        <v>2</v>
      </c>
      <c r="AA5" s="1" t="s">
        <v>134</v>
      </c>
      <c r="AB5" s="1">
        <v>2</v>
      </c>
      <c r="AC5" s="1" t="s">
        <v>138</v>
      </c>
      <c r="AD5" s="1">
        <v>2</v>
      </c>
      <c r="AE5" s="1" t="s">
        <v>134</v>
      </c>
      <c r="AF5" s="1">
        <v>2</v>
      </c>
      <c r="AG5" s="1" t="s">
        <v>139</v>
      </c>
      <c r="AH5" s="1">
        <v>2</v>
      </c>
      <c r="AI5" s="1" t="s">
        <v>142</v>
      </c>
      <c r="AJ5" s="1">
        <v>2</v>
      </c>
      <c r="AK5" s="1" t="s">
        <v>139</v>
      </c>
      <c r="AL5" s="1">
        <v>2</v>
      </c>
      <c r="AM5" s="1" t="s">
        <v>135</v>
      </c>
      <c r="AN5" s="1">
        <v>2</v>
      </c>
      <c r="AO5" s="1" t="s">
        <v>136</v>
      </c>
      <c r="AP5" s="1">
        <v>2</v>
      </c>
    </row>
    <row r="6" spans="1:42" ht="14" x14ac:dyDescent="0.3">
      <c r="A6" s="1" t="s">
        <v>142</v>
      </c>
      <c r="B6" s="1">
        <v>3</v>
      </c>
      <c r="C6" s="1" t="s">
        <v>143</v>
      </c>
      <c r="D6" s="1">
        <v>3</v>
      </c>
      <c r="E6" s="1" t="s">
        <v>138</v>
      </c>
      <c r="F6" s="1">
        <v>3</v>
      </c>
      <c r="G6" s="60" t="s">
        <v>147</v>
      </c>
      <c r="H6" s="59">
        <v>3</v>
      </c>
      <c r="I6" s="1" t="s">
        <v>138</v>
      </c>
      <c r="J6" s="1">
        <v>3</v>
      </c>
      <c r="K6" s="1" t="s">
        <v>140</v>
      </c>
      <c r="L6" s="1">
        <v>3</v>
      </c>
      <c r="M6" s="1" t="s">
        <v>144</v>
      </c>
      <c r="N6" s="1">
        <v>3</v>
      </c>
      <c r="O6" s="1" t="s">
        <v>139</v>
      </c>
      <c r="P6" s="1">
        <v>3</v>
      </c>
      <c r="Q6" s="1" t="s">
        <v>146</v>
      </c>
      <c r="R6" s="1">
        <v>3</v>
      </c>
      <c r="S6" s="1" t="s">
        <v>146</v>
      </c>
      <c r="T6" s="1">
        <v>3</v>
      </c>
      <c r="U6" s="1" t="s">
        <v>139</v>
      </c>
      <c r="V6" s="1">
        <v>3</v>
      </c>
      <c r="W6" s="1" t="s">
        <v>141</v>
      </c>
      <c r="X6" s="1">
        <v>3</v>
      </c>
      <c r="Y6" s="1" t="s">
        <v>142</v>
      </c>
      <c r="Z6" s="1">
        <v>3</v>
      </c>
      <c r="AA6" s="1" t="s">
        <v>138</v>
      </c>
      <c r="AB6" s="1">
        <v>3</v>
      </c>
      <c r="AC6" s="1" t="s">
        <v>137</v>
      </c>
      <c r="AD6" s="1">
        <v>3</v>
      </c>
      <c r="AE6" s="1" t="s">
        <v>137</v>
      </c>
      <c r="AF6" s="1">
        <v>3</v>
      </c>
      <c r="AG6" s="1" t="s">
        <v>150</v>
      </c>
      <c r="AH6" s="1">
        <v>3</v>
      </c>
      <c r="AI6" s="1" t="s">
        <v>136</v>
      </c>
      <c r="AJ6" s="1">
        <v>3</v>
      </c>
      <c r="AK6" s="1" t="s">
        <v>138</v>
      </c>
      <c r="AL6" s="1">
        <v>3</v>
      </c>
      <c r="AM6" s="1" t="s">
        <v>142</v>
      </c>
      <c r="AN6" s="1">
        <v>3</v>
      </c>
      <c r="AO6" s="1" t="s">
        <v>140</v>
      </c>
      <c r="AP6" s="1">
        <v>3</v>
      </c>
    </row>
    <row r="7" spans="1:42" ht="14" x14ac:dyDescent="0.3">
      <c r="A7" s="1" t="s">
        <v>136</v>
      </c>
      <c r="B7" s="1">
        <v>4</v>
      </c>
      <c r="C7" s="1" t="s">
        <v>135</v>
      </c>
      <c r="D7" s="1">
        <v>4</v>
      </c>
      <c r="E7" s="1" t="s">
        <v>134</v>
      </c>
      <c r="F7" s="1">
        <v>4</v>
      </c>
      <c r="G7" s="60" t="s">
        <v>140</v>
      </c>
      <c r="H7" s="59">
        <v>4</v>
      </c>
      <c r="I7" s="1" t="s">
        <v>149</v>
      </c>
      <c r="J7" s="1">
        <v>4</v>
      </c>
      <c r="K7" s="1" t="s">
        <v>141</v>
      </c>
      <c r="L7" s="1">
        <v>4</v>
      </c>
      <c r="M7" s="1" t="s">
        <v>140</v>
      </c>
      <c r="N7" s="1">
        <v>4</v>
      </c>
      <c r="O7" s="1" t="s">
        <v>148</v>
      </c>
      <c r="P7" s="1">
        <v>4</v>
      </c>
      <c r="Q7" s="1" t="s">
        <v>142</v>
      </c>
      <c r="R7" s="1">
        <v>4</v>
      </c>
      <c r="S7" s="1" t="s">
        <v>138</v>
      </c>
      <c r="T7" s="1">
        <v>4</v>
      </c>
      <c r="U7" s="1" t="s">
        <v>146</v>
      </c>
      <c r="V7" s="1">
        <v>4</v>
      </c>
      <c r="W7" s="1" t="s">
        <v>136</v>
      </c>
      <c r="X7" s="1">
        <v>4</v>
      </c>
      <c r="Y7" s="1" t="s">
        <v>135</v>
      </c>
      <c r="Z7" s="1">
        <v>4</v>
      </c>
      <c r="AA7" s="1" t="s">
        <v>151</v>
      </c>
      <c r="AB7" s="1">
        <v>4</v>
      </c>
      <c r="AC7" s="1" t="s">
        <v>136</v>
      </c>
      <c r="AD7" s="1">
        <v>4</v>
      </c>
      <c r="AE7" s="1" t="s">
        <v>135</v>
      </c>
      <c r="AF7" s="1">
        <v>4</v>
      </c>
      <c r="AG7" s="1" t="s">
        <v>145</v>
      </c>
      <c r="AH7" s="1">
        <v>4</v>
      </c>
      <c r="AI7" s="1" t="s">
        <v>141</v>
      </c>
      <c r="AJ7" s="1">
        <v>4</v>
      </c>
      <c r="AK7" s="1" t="s">
        <v>142</v>
      </c>
      <c r="AL7" s="1">
        <v>4</v>
      </c>
      <c r="AM7" s="1" t="s">
        <v>139</v>
      </c>
      <c r="AN7" s="1">
        <v>4</v>
      </c>
      <c r="AO7" s="1" t="s">
        <v>134</v>
      </c>
      <c r="AP7" s="1">
        <v>4</v>
      </c>
    </row>
    <row r="8" spans="1:42" ht="14" x14ac:dyDescent="0.3">
      <c r="A8" s="1" t="s">
        <v>144</v>
      </c>
      <c r="B8" s="1">
        <v>5</v>
      </c>
      <c r="C8" s="1" t="s">
        <v>137</v>
      </c>
      <c r="D8" s="1">
        <v>5</v>
      </c>
      <c r="E8" s="1" t="s">
        <v>140</v>
      </c>
      <c r="F8" s="1">
        <v>5</v>
      </c>
      <c r="G8" s="60" t="s">
        <v>138</v>
      </c>
      <c r="H8" s="59">
        <v>5</v>
      </c>
      <c r="I8" s="1" t="s">
        <v>145</v>
      </c>
      <c r="J8" s="1">
        <v>5</v>
      </c>
      <c r="K8" s="1" t="s">
        <v>145</v>
      </c>
      <c r="L8" s="1">
        <v>5</v>
      </c>
      <c r="M8" s="1" t="s">
        <v>138</v>
      </c>
      <c r="N8" s="1">
        <v>5</v>
      </c>
      <c r="O8" s="1" t="s">
        <v>146</v>
      </c>
      <c r="P8" s="1">
        <v>5</v>
      </c>
      <c r="Q8" s="1" t="s">
        <v>134</v>
      </c>
      <c r="R8" s="1">
        <v>5</v>
      </c>
      <c r="S8" s="1" t="s">
        <v>137</v>
      </c>
      <c r="T8" s="1">
        <v>5</v>
      </c>
      <c r="U8" s="1" t="s">
        <v>144</v>
      </c>
      <c r="V8" s="1">
        <v>5</v>
      </c>
      <c r="W8" s="1" t="s">
        <v>147</v>
      </c>
      <c r="X8" s="1">
        <v>5</v>
      </c>
      <c r="Y8" s="1" t="s">
        <v>139</v>
      </c>
      <c r="Z8" s="1">
        <v>5</v>
      </c>
      <c r="AA8" s="1" t="s">
        <v>149</v>
      </c>
      <c r="AB8" s="1">
        <v>5</v>
      </c>
      <c r="AC8" s="1" t="s">
        <v>134</v>
      </c>
      <c r="AD8" s="1">
        <v>5</v>
      </c>
      <c r="AE8" s="1" t="s">
        <v>147</v>
      </c>
      <c r="AF8" s="1">
        <v>5</v>
      </c>
      <c r="AG8" s="1" t="s">
        <v>135</v>
      </c>
      <c r="AH8" s="1">
        <v>5</v>
      </c>
      <c r="AI8" s="1" t="s">
        <v>138</v>
      </c>
      <c r="AJ8" s="1">
        <v>5</v>
      </c>
      <c r="AK8" s="1" t="s">
        <v>146</v>
      </c>
      <c r="AL8" s="1">
        <v>5</v>
      </c>
      <c r="AM8" s="1" t="s">
        <v>141</v>
      </c>
      <c r="AN8" s="1">
        <v>5</v>
      </c>
      <c r="AO8" s="1" t="s">
        <v>142</v>
      </c>
      <c r="AP8" s="1">
        <v>5</v>
      </c>
    </row>
    <row r="9" spans="1:42" ht="14" x14ac:dyDescent="0.3">
      <c r="A9" s="1" t="s">
        <v>134</v>
      </c>
      <c r="B9" s="1">
        <v>6</v>
      </c>
      <c r="C9" s="1" t="s">
        <v>146</v>
      </c>
      <c r="D9" s="1">
        <v>6</v>
      </c>
      <c r="E9" s="1" t="s">
        <v>135</v>
      </c>
      <c r="F9" s="1">
        <v>6</v>
      </c>
      <c r="G9" s="60" t="s">
        <v>141</v>
      </c>
      <c r="H9" s="59">
        <v>6</v>
      </c>
      <c r="I9" s="1" t="s">
        <v>135</v>
      </c>
      <c r="J9" s="1">
        <v>6</v>
      </c>
      <c r="K9" s="1" t="s">
        <v>136</v>
      </c>
      <c r="L9" s="1">
        <v>6</v>
      </c>
      <c r="M9" s="1" t="s">
        <v>145</v>
      </c>
      <c r="N9" s="1">
        <v>6</v>
      </c>
      <c r="O9" s="1" t="s">
        <v>135</v>
      </c>
      <c r="P9" s="1">
        <v>6</v>
      </c>
      <c r="Q9" s="1" t="s">
        <v>144</v>
      </c>
      <c r="R9" s="1">
        <v>6</v>
      </c>
      <c r="S9" s="1" t="s">
        <v>139</v>
      </c>
      <c r="T9" s="1">
        <v>6</v>
      </c>
      <c r="U9" s="1" t="s">
        <v>145</v>
      </c>
      <c r="V9" s="1">
        <v>6</v>
      </c>
      <c r="W9" s="1" t="s">
        <v>134</v>
      </c>
      <c r="X9" s="1">
        <v>6</v>
      </c>
      <c r="Y9" s="1" t="s">
        <v>141</v>
      </c>
      <c r="Z9" s="1">
        <v>6</v>
      </c>
      <c r="AA9" s="1" t="s">
        <v>144</v>
      </c>
      <c r="AB9" s="1">
        <v>6</v>
      </c>
      <c r="AC9" s="1" t="s">
        <v>140</v>
      </c>
      <c r="AD9" s="1">
        <v>6</v>
      </c>
      <c r="AE9" s="1" t="s">
        <v>151</v>
      </c>
      <c r="AF9" s="1">
        <v>6</v>
      </c>
      <c r="AG9" s="1" t="s">
        <v>138</v>
      </c>
      <c r="AH9" s="1">
        <v>6</v>
      </c>
      <c r="AI9" s="1" t="s">
        <v>134</v>
      </c>
      <c r="AJ9" s="1">
        <v>6</v>
      </c>
      <c r="AK9" s="1" t="s">
        <v>141</v>
      </c>
      <c r="AL9" s="1">
        <v>6</v>
      </c>
      <c r="AM9" s="1" t="s">
        <v>134</v>
      </c>
      <c r="AN9" s="1">
        <v>6</v>
      </c>
      <c r="AO9" s="1" t="s">
        <v>141</v>
      </c>
      <c r="AP9" s="1">
        <v>6</v>
      </c>
    </row>
    <row r="10" spans="1:42" ht="14" x14ac:dyDescent="0.3">
      <c r="A10" s="1" t="s">
        <v>140</v>
      </c>
      <c r="B10" s="1">
        <v>7</v>
      </c>
      <c r="C10" s="1" t="s">
        <v>138</v>
      </c>
      <c r="D10" s="1">
        <v>7</v>
      </c>
      <c r="E10" s="1" t="s">
        <v>141</v>
      </c>
      <c r="F10" s="1">
        <v>7</v>
      </c>
      <c r="G10" s="60" t="s">
        <v>134</v>
      </c>
      <c r="H10" s="59">
        <v>7</v>
      </c>
      <c r="I10" s="1" t="s">
        <v>140</v>
      </c>
      <c r="J10" s="1">
        <v>7</v>
      </c>
      <c r="K10" s="1" t="s">
        <v>138</v>
      </c>
      <c r="L10" s="1">
        <v>7</v>
      </c>
      <c r="M10" s="1" t="s">
        <v>141</v>
      </c>
      <c r="N10" s="1">
        <v>7</v>
      </c>
      <c r="O10" s="1" t="s">
        <v>143</v>
      </c>
      <c r="P10" s="1">
        <v>7</v>
      </c>
      <c r="Q10" s="1" t="s">
        <v>137</v>
      </c>
      <c r="R10" s="1">
        <v>7</v>
      </c>
      <c r="S10" s="1" t="s">
        <v>134</v>
      </c>
      <c r="T10" s="1">
        <v>7</v>
      </c>
      <c r="U10" s="1" t="s">
        <v>148</v>
      </c>
      <c r="V10" s="1">
        <v>7</v>
      </c>
      <c r="W10" s="1" t="s">
        <v>144</v>
      </c>
      <c r="X10" s="1">
        <v>7</v>
      </c>
      <c r="Y10" s="1" t="s">
        <v>136</v>
      </c>
      <c r="Z10" s="1">
        <v>7</v>
      </c>
      <c r="AA10" s="1" t="s">
        <v>148</v>
      </c>
      <c r="AB10" s="1">
        <v>7</v>
      </c>
      <c r="AC10" s="1" t="s">
        <v>145</v>
      </c>
      <c r="AD10" s="1">
        <v>7</v>
      </c>
      <c r="AE10" s="1" t="s">
        <v>148</v>
      </c>
      <c r="AF10" s="1">
        <v>7</v>
      </c>
      <c r="AG10" s="1" t="s">
        <v>153</v>
      </c>
      <c r="AH10" s="1">
        <v>7</v>
      </c>
      <c r="AI10" s="1" t="s">
        <v>135</v>
      </c>
      <c r="AJ10" s="1">
        <v>7</v>
      </c>
      <c r="AK10" s="1" t="s">
        <v>136</v>
      </c>
      <c r="AL10" s="1">
        <v>7</v>
      </c>
      <c r="AM10" s="1" t="s">
        <v>138</v>
      </c>
      <c r="AN10" s="1">
        <v>7</v>
      </c>
      <c r="AO10" s="1" t="s">
        <v>145</v>
      </c>
      <c r="AP10" s="1">
        <v>7</v>
      </c>
    </row>
    <row r="11" spans="1:42" ht="14" x14ac:dyDescent="0.3">
      <c r="A11" s="1" t="s">
        <v>141</v>
      </c>
      <c r="B11" s="1">
        <v>8</v>
      </c>
      <c r="C11" s="1" t="s">
        <v>145</v>
      </c>
      <c r="D11" s="1">
        <v>8</v>
      </c>
      <c r="E11" s="1" t="s">
        <v>147</v>
      </c>
      <c r="F11" s="1">
        <v>8</v>
      </c>
      <c r="G11" s="60" t="s">
        <v>135</v>
      </c>
      <c r="H11" s="59">
        <v>8</v>
      </c>
      <c r="I11" s="1" t="s">
        <v>139</v>
      </c>
      <c r="J11" s="1">
        <v>8</v>
      </c>
      <c r="K11" s="1" t="s">
        <v>147</v>
      </c>
      <c r="L11" s="1">
        <v>8</v>
      </c>
      <c r="M11" s="1" t="s">
        <v>143</v>
      </c>
      <c r="N11" s="1">
        <v>8</v>
      </c>
      <c r="O11" s="1" t="s">
        <v>138</v>
      </c>
      <c r="P11" s="1">
        <v>8</v>
      </c>
      <c r="Q11" s="1" t="s">
        <v>135</v>
      </c>
      <c r="R11" s="1">
        <v>8</v>
      </c>
      <c r="S11" s="1" t="s">
        <v>135</v>
      </c>
      <c r="T11" s="1">
        <v>8</v>
      </c>
      <c r="U11" s="1" t="s">
        <v>140</v>
      </c>
      <c r="V11" s="1">
        <v>8</v>
      </c>
      <c r="W11" s="1" t="s">
        <v>149</v>
      </c>
      <c r="X11" s="1">
        <v>8</v>
      </c>
      <c r="Y11" s="1" t="s">
        <v>144</v>
      </c>
      <c r="Z11" s="1">
        <v>8</v>
      </c>
      <c r="AA11" s="1" t="s">
        <v>150</v>
      </c>
      <c r="AB11" s="1">
        <v>8</v>
      </c>
      <c r="AC11" s="1" t="s">
        <v>148</v>
      </c>
      <c r="AD11" s="1">
        <v>8</v>
      </c>
      <c r="AE11" s="1" t="s">
        <v>140</v>
      </c>
      <c r="AF11" s="1">
        <v>8</v>
      </c>
      <c r="AG11" s="1" t="s">
        <v>148</v>
      </c>
      <c r="AH11" s="1">
        <v>8</v>
      </c>
      <c r="AI11" s="1" t="s">
        <v>145</v>
      </c>
      <c r="AJ11" s="1">
        <v>8</v>
      </c>
      <c r="AK11" s="1" t="s">
        <v>150</v>
      </c>
      <c r="AL11" s="1">
        <v>8</v>
      </c>
      <c r="AM11" s="1" t="s">
        <v>144</v>
      </c>
      <c r="AN11" s="1">
        <v>8</v>
      </c>
      <c r="AO11" s="1" t="s">
        <v>144</v>
      </c>
      <c r="AP11" s="1">
        <v>8</v>
      </c>
    </row>
    <row r="12" spans="1:42" ht="14" x14ac:dyDescent="0.3">
      <c r="A12" s="1" t="s">
        <v>137</v>
      </c>
      <c r="B12" s="1">
        <v>9</v>
      </c>
      <c r="C12" s="1" t="s">
        <v>150</v>
      </c>
      <c r="D12" s="1">
        <v>9</v>
      </c>
      <c r="E12" s="1" t="s">
        <v>145</v>
      </c>
      <c r="F12" s="1">
        <v>9</v>
      </c>
      <c r="G12" s="60" t="s">
        <v>145</v>
      </c>
      <c r="H12" s="59">
        <v>9</v>
      </c>
      <c r="I12" s="1" t="s">
        <v>150</v>
      </c>
      <c r="J12" s="1">
        <v>9</v>
      </c>
      <c r="K12" s="1" t="s">
        <v>134</v>
      </c>
      <c r="L12" s="1">
        <v>9</v>
      </c>
      <c r="M12" s="1" t="s">
        <v>149</v>
      </c>
      <c r="N12" s="1">
        <v>9</v>
      </c>
      <c r="O12" s="1" t="s">
        <v>154</v>
      </c>
      <c r="P12" s="1">
        <v>9</v>
      </c>
      <c r="Q12" s="1" t="s">
        <v>145</v>
      </c>
      <c r="R12" s="1">
        <v>9</v>
      </c>
      <c r="S12" s="1" t="s">
        <v>142</v>
      </c>
      <c r="T12" s="1">
        <v>9</v>
      </c>
      <c r="U12" s="1" t="s">
        <v>141</v>
      </c>
      <c r="V12" s="1">
        <v>9</v>
      </c>
      <c r="W12" s="1" t="s">
        <v>138</v>
      </c>
      <c r="X12" s="1">
        <v>9</v>
      </c>
      <c r="Y12" s="1" t="s">
        <v>134</v>
      </c>
      <c r="Z12" s="1">
        <v>9</v>
      </c>
      <c r="AA12" s="1" t="s">
        <v>137</v>
      </c>
      <c r="AB12" s="1">
        <v>9</v>
      </c>
      <c r="AC12" s="1" t="s">
        <v>151</v>
      </c>
      <c r="AD12" s="1">
        <v>9</v>
      </c>
      <c r="AE12" s="1" t="s">
        <v>149</v>
      </c>
      <c r="AF12" s="1">
        <v>9</v>
      </c>
      <c r="AG12" s="1" t="s">
        <v>141</v>
      </c>
      <c r="AH12" s="1">
        <v>9</v>
      </c>
      <c r="AI12" s="1" t="s">
        <v>149</v>
      </c>
      <c r="AJ12" s="1">
        <v>9</v>
      </c>
      <c r="AK12" s="1" t="s">
        <v>135</v>
      </c>
      <c r="AL12" s="1">
        <v>9</v>
      </c>
      <c r="AM12" s="1" t="s">
        <v>147</v>
      </c>
      <c r="AN12" s="1">
        <v>9</v>
      </c>
      <c r="AO12" s="1" t="s">
        <v>135</v>
      </c>
      <c r="AP12" s="1">
        <v>9</v>
      </c>
    </row>
    <row r="13" spans="1:42" ht="14" x14ac:dyDescent="0.3">
      <c r="A13" s="1" t="s">
        <v>145</v>
      </c>
      <c r="B13" s="1">
        <v>10</v>
      </c>
      <c r="C13" s="1" t="s">
        <v>134</v>
      </c>
      <c r="D13" s="1">
        <v>10</v>
      </c>
      <c r="E13" s="1" t="s">
        <v>144</v>
      </c>
      <c r="F13" s="1">
        <v>10</v>
      </c>
      <c r="G13" s="60" t="s">
        <v>149</v>
      </c>
      <c r="H13" s="59">
        <v>10</v>
      </c>
      <c r="I13" s="1" t="s">
        <v>141</v>
      </c>
      <c r="J13" s="1">
        <v>10</v>
      </c>
      <c r="K13" s="1" t="s">
        <v>150</v>
      </c>
      <c r="L13" s="1">
        <v>10</v>
      </c>
      <c r="M13" s="1" t="s">
        <v>136</v>
      </c>
      <c r="N13" s="1">
        <v>10</v>
      </c>
      <c r="O13" s="1" t="s">
        <v>136</v>
      </c>
      <c r="P13" s="1">
        <v>10</v>
      </c>
      <c r="Q13" s="1" t="s">
        <v>139</v>
      </c>
      <c r="R13" s="1">
        <v>10</v>
      </c>
      <c r="S13" s="1" t="s">
        <v>148</v>
      </c>
      <c r="T13" s="1">
        <v>10</v>
      </c>
      <c r="U13" s="1" t="s">
        <v>152</v>
      </c>
      <c r="V13" s="1">
        <v>10</v>
      </c>
      <c r="W13" s="1" t="s">
        <v>140</v>
      </c>
      <c r="X13" s="1">
        <v>10</v>
      </c>
      <c r="Y13" s="1" t="s">
        <v>147</v>
      </c>
      <c r="Z13" s="1">
        <v>10</v>
      </c>
      <c r="AA13" s="1" t="s">
        <v>155</v>
      </c>
      <c r="AB13" s="1">
        <v>10</v>
      </c>
      <c r="AC13" s="1" t="s">
        <v>141</v>
      </c>
      <c r="AD13" s="1">
        <v>10</v>
      </c>
      <c r="AE13" s="1" t="s">
        <v>136</v>
      </c>
      <c r="AF13" s="1">
        <v>10</v>
      </c>
      <c r="AG13" s="1" t="s">
        <v>144</v>
      </c>
      <c r="AH13" s="1">
        <v>10</v>
      </c>
      <c r="AI13" s="1" t="s">
        <v>150</v>
      </c>
      <c r="AJ13" s="1">
        <v>10</v>
      </c>
      <c r="AK13" s="1" t="s">
        <v>145</v>
      </c>
      <c r="AL13" s="1">
        <v>10</v>
      </c>
      <c r="AM13" s="1" t="s">
        <v>136</v>
      </c>
      <c r="AN13" s="1">
        <v>10</v>
      </c>
      <c r="AO13" s="1" t="s">
        <v>150</v>
      </c>
      <c r="AP13" s="1">
        <v>10</v>
      </c>
    </row>
    <row r="14" spans="1:42" ht="14" x14ac:dyDescent="0.3">
      <c r="A14" s="1" t="s">
        <v>139</v>
      </c>
      <c r="B14" s="1">
        <v>11</v>
      </c>
      <c r="C14" s="1" t="s">
        <v>151</v>
      </c>
      <c r="D14" s="1">
        <v>11</v>
      </c>
      <c r="E14" s="1" t="s">
        <v>137</v>
      </c>
      <c r="F14" s="1">
        <v>11</v>
      </c>
      <c r="G14" s="60" t="s">
        <v>148</v>
      </c>
      <c r="H14" s="59">
        <v>11</v>
      </c>
      <c r="I14" s="1" t="s">
        <v>151</v>
      </c>
      <c r="J14" s="1">
        <v>11</v>
      </c>
      <c r="K14" s="1" t="s">
        <v>137</v>
      </c>
      <c r="L14" s="1">
        <v>11</v>
      </c>
      <c r="M14" s="1" t="s">
        <v>150</v>
      </c>
      <c r="N14" s="1">
        <v>11</v>
      </c>
      <c r="O14" s="1" t="s">
        <v>145</v>
      </c>
      <c r="P14" s="1">
        <v>11</v>
      </c>
      <c r="Q14" s="1" t="s">
        <v>140</v>
      </c>
      <c r="R14" s="1">
        <v>11</v>
      </c>
      <c r="S14" s="1" t="s">
        <v>145</v>
      </c>
      <c r="T14" s="1">
        <v>11</v>
      </c>
      <c r="U14" s="1" t="s">
        <v>151</v>
      </c>
      <c r="V14" s="1">
        <v>11</v>
      </c>
      <c r="W14" s="1" t="s">
        <v>151</v>
      </c>
      <c r="X14" s="1">
        <v>11</v>
      </c>
      <c r="Y14" s="1" t="s">
        <v>146</v>
      </c>
      <c r="Z14" s="1">
        <v>11</v>
      </c>
      <c r="AA14" s="1" t="s">
        <v>140</v>
      </c>
      <c r="AB14" s="1">
        <v>11</v>
      </c>
      <c r="AC14" s="1" t="s">
        <v>143</v>
      </c>
      <c r="AD14" s="1">
        <v>11</v>
      </c>
      <c r="AE14" s="1" t="s">
        <v>144</v>
      </c>
      <c r="AF14" s="1">
        <v>11</v>
      </c>
      <c r="AG14" s="1" t="s">
        <v>151</v>
      </c>
      <c r="AH14" s="1">
        <v>11</v>
      </c>
      <c r="AI14" s="1" t="s">
        <v>140</v>
      </c>
      <c r="AJ14" s="1">
        <v>11</v>
      </c>
      <c r="AK14" s="1" t="s">
        <v>134</v>
      </c>
      <c r="AL14" s="1">
        <v>11</v>
      </c>
      <c r="AM14" s="1" t="s">
        <v>145</v>
      </c>
      <c r="AN14" s="1">
        <v>11</v>
      </c>
      <c r="AO14" s="1" t="s">
        <v>147</v>
      </c>
      <c r="AP14" s="1">
        <v>11</v>
      </c>
    </row>
    <row r="15" spans="1:42" ht="14" x14ac:dyDescent="0.3">
      <c r="A15" s="1" t="s">
        <v>146</v>
      </c>
      <c r="B15" s="1">
        <v>12</v>
      </c>
      <c r="C15" s="1" t="s">
        <v>148</v>
      </c>
      <c r="D15" s="1">
        <v>12</v>
      </c>
      <c r="E15" s="1" t="s">
        <v>148</v>
      </c>
      <c r="F15" s="1">
        <v>12</v>
      </c>
      <c r="G15" s="60" t="s">
        <v>152</v>
      </c>
      <c r="H15" s="59">
        <v>12</v>
      </c>
      <c r="I15" s="1" t="s">
        <v>137</v>
      </c>
      <c r="J15" s="1">
        <v>12</v>
      </c>
      <c r="K15" s="1" t="s">
        <v>149</v>
      </c>
      <c r="L15" s="1">
        <v>12</v>
      </c>
      <c r="M15" s="1" t="s">
        <v>137</v>
      </c>
      <c r="N15" s="1">
        <v>12</v>
      </c>
      <c r="O15" s="1" t="s">
        <v>153</v>
      </c>
      <c r="P15" s="1">
        <v>12</v>
      </c>
      <c r="Q15" s="1" t="s">
        <v>152</v>
      </c>
      <c r="R15" s="1">
        <v>12</v>
      </c>
      <c r="S15" s="1" t="s">
        <v>143</v>
      </c>
      <c r="T15" s="1">
        <v>12</v>
      </c>
      <c r="U15" s="1" t="s">
        <v>138</v>
      </c>
      <c r="V15" s="1">
        <v>12</v>
      </c>
      <c r="W15" s="1" t="s">
        <v>152</v>
      </c>
      <c r="X15" s="1">
        <v>12</v>
      </c>
      <c r="Y15" s="1" t="s">
        <v>149</v>
      </c>
      <c r="Z15" s="1">
        <v>12</v>
      </c>
      <c r="AA15" s="1" t="s">
        <v>141</v>
      </c>
      <c r="AB15" s="1">
        <v>12</v>
      </c>
      <c r="AC15" s="1" t="s">
        <v>152</v>
      </c>
      <c r="AD15" s="1">
        <v>12</v>
      </c>
      <c r="AE15" s="1" t="s">
        <v>141</v>
      </c>
      <c r="AF15" s="1">
        <v>12</v>
      </c>
      <c r="AG15" s="1" t="s">
        <v>137</v>
      </c>
      <c r="AH15" s="1">
        <v>12</v>
      </c>
      <c r="AI15" s="1" t="s">
        <v>139</v>
      </c>
      <c r="AJ15" s="1">
        <v>12</v>
      </c>
      <c r="AK15" s="1" t="s">
        <v>153</v>
      </c>
      <c r="AL15" s="1">
        <v>12</v>
      </c>
      <c r="AM15" s="1" t="s">
        <v>149</v>
      </c>
      <c r="AN15" s="1">
        <v>12</v>
      </c>
      <c r="AO15" s="1" t="s">
        <v>146</v>
      </c>
      <c r="AP15" s="1">
        <v>12</v>
      </c>
    </row>
    <row r="16" spans="1:42" ht="14" x14ac:dyDescent="0.3">
      <c r="A16" s="1" t="s">
        <v>147</v>
      </c>
      <c r="B16" s="1">
        <v>13</v>
      </c>
      <c r="C16" s="1" t="s">
        <v>149</v>
      </c>
      <c r="D16" s="1">
        <v>13</v>
      </c>
      <c r="E16" s="1" t="s">
        <v>146</v>
      </c>
      <c r="F16" s="1">
        <v>13</v>
      </c>
      <c r="G16" s="60" t="s">
        <v>154</v>
      </c>
      <c r="H16" s="59">
        <v>13</v>
      </c>
      <c r="I16" s="1" t="s">
        <v>146</v>
      </c>
      <c r="J16" s="1">
        <v>13</v>
      </c>
      <c r="K16" s="1" t="s">
        <v>151</v>
      </c>
      <c r="L16" s="1">
        <v>13</v>
      </c>
      <c r="M16" s="1" t="s">
        <v>151</v>
      </c>
      <c r="N16" s="1">
        <v>13</v>
      </c>
      <c r="O16" s="1" t="s">
        <v>134</v>
      </c>
      <c r="P16" s="1">
        <v>13</v>
      </c>
      <c r="Q16" s="1" t="s">
        <v>147</v>
      </c>
      <c r="R16" s="1">
        <v>13</v>
      </c>
      <c r="S16" s="1" t="s">
        <v>154</v>
      </c>
      <c r="T16" s="1">
        <v>13</v>
      </c>
      <c r="U16" s="1" t="s">
        <v>135</v>
      </c>
      <c r="V16" s="1">
        <v>13</v>
      </c>
      <c r="W16" s="1" t="s">
        <v>146</v>
      </c>
      <c r="X16" s="1">
        <v>13</v>
      </c>
      <c r="Y16" s="1" t="s">
        <v>138</v>
      </c>
      <c r="Z16" s="1">
        <v>13</v>
      </c>
      <c r="AA16" s="1" t="s">
        <v>146</v>
      </c>
      <c r="AB16" s="1">
        <v>13</v>
      </c>
      <c r="AC16" s="1" t="s">
        <v>142</v>
      </c>
      <c r="AD16" s="1">
        <v>13</v>
      </c>
      <c r="AE16" s="1" t="s">
        <v>155</v>
      </c>
      <c r="AF16" s="1">
        <v>13</v>
      </c>
      <c r="AG16" s="1" t="s">
        <v>143</v>
      </c>
      <c r="AH16" s="1">
        <v>13</v>
      </c>
      <c r="AI16" s="1" t="s">
        <v>147</v>
      </c>
      <c r="AJ16" s="1">
        <v>13</v>
      </c>
      <c r="AK16" s="1" t="s">
        <v>137</v>
      </c>
      <c r="AL16" s="1">
        <v>13</v>
      </c>
      <c r="AM16" s="1" t="s">
        <v>146</v>
      </c>
      <c r="AN16" s="1">
        <v>13</v>
      </c>
      <c r="AO16" s="1" t="s">
        <v>153</v>
      </c>
      <c r="AP16" s="1">
        <v>13</v>
      </c>
    </row>
    <row r="17" spans="1:42" ht="14" x14ac:dyDescent="0.3">
      <c r="A17" s="1" t="s">
        <v>143</v>
      </c>
      <c r="B17" s="1">
        <v>14</v>
      </c>
      <c r="C17" s="1" t="s">
        <v>141</v>
      </c>
      <c r="D17" s="1">
        <v>14</v>
      </c>
      <c r="E17" s="1" t="s">
        <v>149</v>
      </c>
      <c r="F17" s="1">
        <v>14</v>
      </c>
      <c r="G17" s="60" t="s">
        <v>155</v>
      </c>
      <c r="H17" s="59">
        <v>14</v>
      </c>
      <c r="I17" s="1" t="s">
        <v>136</v>
      </c>
      <c r="J17" s="1">
        <v>14</v>
      </c>
      <c r="K17" s="1" t="s">
        <v>144</v>
      </c>
      <c r="L17" s="1">
        <v>14</v>
      </c>
      <c r="M17" s="1" t="s">
        <v>147</v>
      </c>
      <c r="N17" s="1">
        <v>14</v>
      </c>
      <c r="O17" s="1" t="s">
        <v>150</v>
      </c>
      <c r="P17" s="1">
        <v>14</v>
      </c>
      <c r="Q17" s="1" t="s">
        <v>141</v>
      </c>
      <c r="R17" s="1">
        <v>14</v>
      </c>
      <c r="S17" s="1" t="s">
        <v>153</v>
      </c>
      <c r="T17" s="1">
        <v>14</v>
      </c>
      <c r="U17" s="1" t="s">
        <v>134</v>
      </c>
      <c r="V17" s="1">
        <v>14</v>
      </c>
      <c r="W17" s="1" t="s">
        <v>145</v>
      </c>
      <c r="X17" s="1">
        <v>14</v>
      </c>
      <c r="Y17" s="1" t="s">
        <v>140</v>
      </c>
      <c r="Z17" s="1">
        <v>14</v>
      </c>
      <c r="AA17" s="1" t="s">
        <v>152</v>
      </c>
      <c r="AB17" s="1">
        <v>14</v>
      </c>
      <c r="AC17" s="1" t="s">
        <v>149</v>
      </c>
      <c r="AD17" s="1">
        <v>14</v>
      </c>
      <c r="AE17" s="1" t="s">
        <v>152</v>
      </c>
      <c r="AF17" s="1">
        <v>14</v>
      </c>
      <c r="AG17" s="1" t="s">
        <v>136</v>
      </c>
      <c r="AH17" s="1">
        <v>14</v>
      </c>
      <c r="AI17" s="1" t="s">
        <v>137</v>
      </c>
      <c r="AJ17" s="1">
        <v>14</v>
      </c>
      <c r="AK17" s="1" t="s">
        <v>140</v>
      </c>
      <c r="AL17" s="1">
        <v>14</v>
      </c>
      <c r="AM17" s="1" t="s">
        <v>137</v>
      </c>
      <c r="AN17" s="1">
        <v>14</v>
      </c>
      <c r="AO17" s="1" t="s">
        <v>143</v>
      </c>
      <c r="AP17" s="1">
        <v>14</v>
      </c>
    </row>
    <row r="18" spans="1:42" ht="14" x14ac:dyDescent="0.3">
      <c r="A18" s="1" t="s">
        <v>149</v>
      </c>
      <c r="B18" s="1">
        <v>15</v>
      </c>
      <c r="C18" s="1" t="s">
        <v>140</v>
      </c>
      <c r="D18" s="1">
        <v>15</v>
      </c>
      <c r="E18" s="1" t="s">
        <v>139</v>
      </c>
      <c r="F18" s="1">
        <v>15</v>
      </c>
      <c r="G18" s="60" t="s">
        <v>153</v>
      </c>
      <c r="H18" s="59">
        <v>15</v>
      </c>
      <c r="I18" s="1" t="s">
        <v>153</v>
      </c>
      <c r="J18" s="1">
        <v>15</v>
      </c>
      <c r="K18" s="1" t="s">
        <v>154</v>
      </c>
      <c r="L18" s="1">
        <v>15</v>
      </c>
      <c r="M18" s="1" t="s">
        <v>139</v>
      </c>
      <c r="N18" s="1">
        <v>15</v>
      </c>
      <c r="O18" s="1" t="s">
        <v>149</v>
      </c>
      <c r="P18" s="1">
        <v>15</v>
      </c>
      <c r="Q18" s="1" t="s">
        <v>149</v>
      </c>
      <c r="R18" s="1">
        <v>15</v>
      </c>
      <c r="S18" s="1" t="s">
        <v>140</v>
      </c>
      <c r="T18" s="1">
        <v>15</v>
      </c>
      <c r="U18" s="1" t="s">
        <v>149</v>
      </c>
      <c r="V18" s="1">
        <v>15</v>
      </c>
      <c r="W18" s="1" t="s">
        <v>139</v>
      </c>
      <c r="X18" s="1">
        <v>15</v>
      </c>
      <c r="Y18" s="1" t="s">
        <v>151</v>
      </c>
      <c r="Z18" s="1">
        <v>15</v>
      </c>
      <c r="AA18" s="1" t="s">
        <v>142</v>
      </c>
      <c r="AB18" s="1">
        <v>15</v>
      </c>
      <c r="AC18" s="1" t="s">
        <v>146</v>
      </c>
      <c r="AD18" s="1">
        <v>15</v>
      </c>
      <c r="AE18" s="1" t="s">
        <v>145</v>
      </c>
      <c r="AF18" s="1">
        <v>15</v>
      </c>
      <c r="AG18" s="1" t="s">
        <v>142</v>
      </c>
      <c r="AH18" s="1">
        <v>15</v>
      </c>
      <c r="AI18" s="1" t="s">
        <v>153</v>
      </c>
      <c r="AJ18" s="1">
        <v>15</v>
      </c>
      <c r="AK18" s="1" t="s">
        <v>151</v>
      </c>
      <c r="AL18" s="1">
        <v>15</v>
      </c>
      <c r="AM18" s="1" t="s">
        <v>148</v>
      </c>
      <c r="AN18" s="1">
        <v>15</v>
      </c>
      <c r="AO18" s="1" t="s">
        <v>151</v>
      </c>
      <c r="AP18" s="1">
        <v>15</v>
      </c>
    </row>
    <row r="19" spans="1:42" ht="14" x14ac:dyDescent="0.3">
      <c r="A19" s="1" t="s">
        <v>148</v>
      </c>
      <c r="B19" s="1">
        <v>16</v>
      </c>
      <c r="C19" s="1" t="s">
        <v>153</v>
      </c>
      <c r="D19" s="1">
        <v>16</v>
      </c>
      <c r="E19" s="1" t="s">
        <v>151</v>
      </c>
      <c r="F19" s="1">
        <v>16</v>
      </c>
      <c r="G19" s="60" t="s">
        <v>151</v>
      </c>
      <c r="H19" s="59">
        <v>16</v>
      </c>
      <c r="I19" s="1" t="s">
        <v>142</v>
      </c>
      <c r="J19" s="1">
        <v>16</v>
      </c>
      <c r="K19" s="1" t="s">
        <v>152</v>
      </c>
      <c r="L19" s="1">
        <v>16</v>
      </c>
      <c r="M19" s="1" t="s">
        <v>134</v>
      </c>
      <c r="N19" s="1">
        <v>16</v>
      </c>
      <c r="O19" s="1" t="s">
        <v>151</v>
      </c>
      <c r="P19" s="1">
        <v>16</v>
      </c>
      <c r="Q19" s="1" t="s">
        <v>154</v>
      </c>
      <c r="R19" s="1">
        <v>16</v>
      </c>
      <c r="S19" s="1" t="s">
        <v>149</v>
      </c>
      <c r="T19" s="1">
        <v>16</v>
      </c>
      <c r="U19" s="1" t="s">
        <v>154</v>
      </c>
      <c r="V19" s="1">
        <v>16</v>
      </c>
      <c r="W19" s="1" t="s">
        <v>137</v>
      </c>
      <c r="X19" s="1">
        <v>16</v>
      </c>
      <c r="Y19" s="1" t="s">
        <v>145</v>
      </c>
      <c r="Z19" s="1">
        <v>16</v>
      </c>
      <c r="AA19" s="1" t="s">
        <v>139</v>
      </c>
      <c r="AB19" s="1">
        <v>16</v>
      </c>
      <c r="AC19" s="1" t="s">
        <v>144</v>
      </c>
      <c r="AD19" s="1">
        <v>16</v>
      </c>
      <c r="AE19" s="1" t="s">
        <v>146</v>
      </c>
      <c r="AF19" s="1">
        <v>16</v>
      </c>
      <c r="AG19" s="1" t="s">
        <v>134</v>
      </c>
      <c r="AH19" s="1">
        <v>16</v>
      </c>
      <c r="AI19" s="1" t="s">
        <v>155</v>
      </c>
      <c r="AJ19" s="1">
        <v>16</v>
      </c>
      <c r="AK19" s="1" t="s">
        <v>149</v>
      </c>
      <c r="AL19" s="1">
        <v>16</v>
      </c>
      <c r="AM19" s="1" t="s">
        <v>150</v>
      </c>
      <c r="AN19" s="1">
        <v>16</v>
      </c>
      <c r="AO19" s="1" t="s">
        <v>155</v>
      </c>
      <c r="AP19" s="1">
        <v>16</v>
      </c>
    </row>
    <row r="20" spans="1:42" ht="14" x14ac:dyDescent="0.3">
      <c r="A20" s="1" t="s">
        <v>151</v>
      </c>
      <c r="B20" s="1">
        <v>17</v>
      </c>
      <c r="C20" s="1" t="s">
        <v>136</v>
      </c>
      <c r="D20" s="1">
        <v>17</v>
      </c>
      <c r="E20" s="1" t="s">
        <v>150</v>
      </c>
      <c r="F20" s="1">
        <v>17</v>
      </c>
      <c r="G20" s="60" t="s">
        <v>137</v>
      </c>
      <c r="H20" s="59">
        <v>17</v>
      </c>
      <c r="I20" s="1" t="s">
        <v>134</v>
      </c>
      <c r="J20" s="1">
        <v>17</v>
      </c>
      <c r="K20" s="1" t="s">
        <v>139</v>
      </c>
      <c r="L20" s="1">
        <v>17</v>
      </c>
      <c r="M20" s="1" t="s">
        <v>146</v>
      </c>
      <c r="N20" s="1">
        <v>17</v>
      </c>
      <c r="O20" s="1" t="s">
        <v>141</v>
      </c>
      <c r="P20" s="1">
        <v>17</v>
      </c>
      <c r="Q20" s="1" t="s">
        <v>150</v>
      </c>
      <c r="R20" s="1">
        <v>17</v>
      </c>
      <c r="S20" s="1" t="s">
        <v>141</v>
      </c>
      <c r="T20" s="1">
        <v>17</v>
      </c>
      <c r="U20" s="1" t="s">
        <v>136</v>
      </c>
      <c r="V20" s="1">
        <v>17</v>
      </c>
      <c r="W20" s="1" t="s">
        <v>143</v>
      </c>
      <c r="X20" s="1">
        <v>17</v>
      </c>
      <c r="Y20" s="1" t="s">
        <v>152</v>
      </c>
      <c r="Z20" s="1">
        <v>17</v>
      </c>
      <c r="AA20" s="1" t="s">
        <v>143</v>
      </c>
      <c r="AB20" s="1">
        <v>17</v>
      </c>
      <c r="AC20" s="1" t="s">
        <v>155</v>
      </c>
      <c r="AD20" s="1">
        <v>17</v>
      </c>
      <c r="AE20" s="1" t="s">
        <v>142</v>
      </c>
      <c r="AF20" s="1">
        <v>17</v>
      </c>
      <c r="AG20" s="1" t="s">
        <v>140</v>
      </c>
      <c r="AH20" s="1">
        <v>17</v>
      </c>
      <c r="AI20" s="1" t="s">
        <v>143</v>
      </c>
      <c r="AJ20" s="1">
        <v>17</v>
      </c>
      <c r="AK20" s="1" t="s">
        <v>147</v>
      </c>
      <c r="AL20" s="1">
        <v>17</v>
      </c>
      <c r="AM20" s="1" t="s">
        <v>151</v>
      </c>
      <c r="AN20" s="1">
        <v>17</v>
      </c>
      <c r="AO20" s="1" t="s">
        <v>149</v>
      </c>
      <c r="AP20" s="1">
        <v>17</v>
      </c>
    </row>
    <row r="21" spans="1:42" ht="14" x14ac:dyDescent="0.3">
      <c r="A21" s="1" t="s">
        <v>150</v>
      </c>
      <c r="B21" s="1">
        <v>18</v>
      </c>
      <c r="C21" s="1" t="s">
        <v>142</v>
      </c>
      <c r="D21" s="1">
        <v>18</v>
      </c>
      <c r="E21" s="1" t="s">
        <v>152</v>
      </c>
      <c r="F21" s="1">
        <v>18</v>
      </c>
      <c r="G21" s="60" t="s">
        <v>150</v>
      </c>
      <c r="H21" s="59">
        <v>18</v>
      </c>
      <c r="I21" s="1" t="s">
        <v>155</v>
      </c>
      <c r="J21" s="1">
        <v>18</v>
      </c>
      <c r="K21" s="1" t="s">
        <v>153</v>
      </c>
      <c r="L21" s="1">
        <v>18</v>
      </c>
      <c r="M21" s="1" t="s">
        <v>153</v>
      </c>
      <c r="N21" s="1">
        <v>18</v>
      </c>
      <c r="O21" s="1" t="s">
        <v>140</v>
      </c>
      <c r="P21" s="1">
        <v>18</v>
      </c>
      <c r="Q21" s="1" t="s">
        <v>153</v>
      </c>
      <c r="R21" s="1">
        <v>18</v>
      </c>
      <c r="S21" s="1" t="s">
        <v>152</v>
      </c>
      <c r="T21" s="1">
        <v>18</v>
      </c>
      <c r="U21" s="1" t="s">
        <v>155</v>
      </c>
      <c r="V21" s="1">
        <v>18</v>
      </c>
      <c r="W21" s="1" t="s">
        <v>150</v>
      </c>
      <c r="X21" s="1">
        <v>18</v>
      </c>
      <c r="Y21" s="1" t="s">
        <v>148</v>
      </c>
      <c r="Z21" s="1">
        <v>18</v>
      </c>
      <c r="AA21" s="1" t="s">
        <v>145</v>
      </c>
      <c r="AB21" s="1">
        <v>18</v>
      </c>
      <c r="AC21" s="1" t="s">
        <v>154</v>
      </c>
      <c r="AD21" s="1">
        <v>18</v>
      </c>
      <c r="AE21" s="1" t="s">
        <v>143</v>
      </c>
      <c r="AF21" s="1">
        <v>18</v>
      </c>
      <c r="AG21" s="1" t="s">
        <v>147</v>
      </c>
      <c r="AH21" s="1">
        <v>18</v>
      </c>
      <c r="AI21" s="1" t="s">
        <v>146</v>
      </c>
      <c r="AJ21" s="1">
        <v>18</v>
      </c>
      <c r="AK21" s="1" t="s">
        <v>144</v>
      </c>
      <c r="AL21" s="1">
        <v>18</v>
      </c>
      <c r="AM21" s="1" t="s">
        <v>153</v>
      </c>
      <c r="AN21" s="1">
        <v>18</v>
      </c>
      <c r="AO21" s="1" t="s">
        <v>152</v>
      </c>
      <c r="AP21" s="1">
        <v>18</v>
      </c>
    </row>
    <row r="22" spans="1:42" ht="14" x14ac:dyDescent="0.3">
      <c r="A22" s="1" t="s">
        <v>153</v>
      </c>
      <c r="B22" s="1">
        <v>19</v>
      </c>
      <c r="C22" s="1" t="s">
        <v>155</v>
      </c>
      <c r="D22" s="1">
        <v>19</v>
      </c>
      <c r="E22" s="1" t="s">
        <v>153</v>
      </c>
      <c r="F22" s="1">
        <v>19</v>
      </c>
      <c r="G22" s="60" t="s">
        <v>146</v>
      </c>
      <c r="H22" s="59">
        <v>19</v>
      </c>
      <c r="I22" s="1" t="s">
        <v>147</v>
      </c>
      <c r="J22" s="1">
        <v>19</v>
      </c>
      <c r="K22" s="1" t="s">
        <v>155</v>
      </c>
      <c r="L22" s="1">
        <v>19</v>
      </c>
      <c r="M22" s="1" t="s">
        <v>154</v>
      </c>
      <c r="N22" s="1">
        <v>19</v>
      </c>
      <c r="O22" s="1" t="s">
        <v>155</v>
      </c>
      <c r="P22" s="1">
        <v>19</v>
      </c>
      <c r="Q22" s="1" t="s">
        <v>151</v>
      </c>
      <c r="R22" s="1">
        <v>19</v>
      </c>
      <c r="S22" s="1" t="s">
        <v>150</v>
      </c>
      <c r="T22" s="1">
        <v>19</v>
      </c>
      <c r="U22" s="1" t="s">
        <v>153</v>
      </c>
      <c r="V22" s="1">
        <v>19</v>
      </c>
      <c r="W22" s="1" t="s">
        <v>148</v>
      </c>
      <c r="X22" s="1">
        <v>19</v>
      </c>
      <c r="Y22" s="1" t="s">
        <v>154</v>
      </c>
      <c r="Z22" s="1">
        <v>19</v>
      </c>
      <c r="AA22" s="1" t="s">
        <v>136</v>
      </c>
      <c r="AB22" s="1">
        <v>19</v>
      </c>
      <c r="AC22" s="1" t="s">
        <v>153</v>
      </c>
      <c r="AD22" s="1">
        <v>19</v>
      </c>
      <c r="AE22" s="1" t="s">
        <v>150</v>
      </c>
      <c r="AF22" s="1">
        <v>19</v>
      </c>
      <c r="AG22" s="1" t="s">
        <v>154</v>
      </c>
      <c r="AH22" s="1">
        <v>19</v>
      </c>
      <c r="AI22" s="1" t="s">
        <v>151</v>
      </c>
      <c r="AJ22" s="1">
        <v>19</v>
      </c>
      <c r="AK22" s="1" t="s">
        <v>143</v>
      </c>
      <c r="AL22" s="1">
        <v>19</v>
      </c>
      <c r="AM22" s="1" t="s">
        <v>154</v>
      </c>
      <c r="AN22" s="1">
        <v>19</v>
      </c>
      <c r="AO22" s="1" t="s">
        <v>139</v>
      </c>
      <c r="AP22" s="1">
        <v>19</v>
      </c>
    </row>
    <row r="23" spans="1:42" ht="14" x14ac:dyDescent="0.3">
      <c r="A23" s="1" t="s">
        <v>152</v>
      </c>
      <c r="B23" s="1">
        <v>20</v>
      </c>
      <c r="C23" s="1" t="s">
        <v>152</v>
      </c>
      <c r="D23" s="1">
        <v>20</v>
      </c>
      <c r="E23" s="1" t="s">
        <v>143</v>
      </c>
      <c r="F23" s="1">
        <v>20</v>
      </c>
      <c r="G23" s="60" t="s">
        <v>144</v>
      </c>
      <c r="H23" s="59">
        <v>20</v>
      </c>
      <c r="I23" s="1" t="s">
        <v>154</v>
      </c>
      <c r="J23" s="1">
        <v>20</v>
      </c>
      <c r="K23" s="1" t="s">
        <v>146</v>
      </c>
      <c r="L23" s="1">
        <v>20</v>
      </c>
      <c r="M23" s="1" t="s">
        <v>155</v>
      </c>
      <c r="N23" s="1">
        <v>20</v>
      </c>
      <c r="O23" s="1" t="s">
        <v>142</v>
      </c>
      <c r="P23" s="1">
        <v>20</v>
      </c>
      <c r="Q23" s="1" t="s">
        <v>143</v>
      </c>
      <c r="R23" s="1">
        <v>20</v>
      </c>
      <c r="S23" s="1" t="s">
        <v>147</v>
      </c>
      <c r="T23" s="1">
        <v>20</v>
      </c>
      <c r="U23" s="1" t="s">
        <v>142</v>
      </c>
      <c r="V23" s="1">
        <v>20</v>
      </c>
      <c r="W23" s="1" t="s">
        <v>153</v>
      </c>
      <c r="X23" s="1">
        <v>20</v>
      </c>
      <c r="Y23" s="1" t="s">
        <v>153</v>
      </c>
      <c r="Z23" s="1">
        <v>20</v>
      </c>
      <c r="AA23" s="1" t="s">
        <v>154</v>
      </c>
      <c r="AB23" s="1">
        <v>20</v>
      </c>
      <c r="AC23" s="1" t="s">
        <v>135</v>
      </c>
      <c r="AD23" s="1">
        <v>20</v>
      </c>
      <c r="AE23" s="1" t="s">
        <v>154</v>
      </c>
      <c r="AF23" s="1">
        <v>20</v>
      </c>
      <c r="AG23" s="1" t="s">
        <v>152</v>
      </c>
      <c r="AH23" s="1">
        <v>20</v>
      </c>
      <c r="AI23" s="1" t="s">
        <v>154</v>
      </c>
      <c r="AJ23" s="1">
        <v>20</v>
      </c>
      <c r="AK23" s="1" t="s">
        <v>154</v>
      </c>
      <c r="AL23" s="1">
        <v>20</v>
      </c>
      <c r="AM23" s="1" t="s">
        <v>155</v>
      </c>
      <c r="AN23" s="1">
        <v>20</v>
      </c>
      <c r="AO23" s="1" t="s">
        <v>154</v>
      </c>
      <c r="AP23" s="1">
        <v>20</v>
      </c>
    </row>
    <row r="24" spans="1:42" ht="14" x14ac:dyDescent="0.3">
      <c r="A24" s="1" t="s">
        <v>154</v>
      </c>
      <c r="B24" s="1">
        <v>21</v>
      </c>
      <c r="C24" s="1" t="s">
        <v>154</v>
      </c>
      <c r="D24" s="1">
        <v>21</v>
      </c>
      <c r="E24" s="1" t="s">
        <v>154</v>
      </c>
      <c r="F24" s="1">
        <v>21</v>
      </c>
      <c r="G24" s="60" t="s">
        <v>139</v>
      </c>
      <c r="H24" s="59">
        <v>21</v>
      </c>
      <c r="I24" s="1" t="s">
        <v>152</v>
      </c>
      <c r="J24" s="1">
        <v>21</v>
      </c>
      <c r="K24" s="1" t="s">
        <v>148</v>
      </c>
      <c r="L24" s="1">
        <v>21</v>
      </c>
      <c r="M24" s="1" t="s">
        <v>152</v>
      </c>
      <c r="N24" s="1">
        <v>21</v>
      </c>
      <c r="O24" s="1" t="s">
        <v>152</v>
      </c>
      <c r="P24" s="1">
        <v>21</v>
      </c>
      <c r="Q24" s="1" t="s">
        <v>155</v>
      </c>
      <c r="R24" s="1">
        <v>21</v>
      </c>
      <c r="S24" s="1" t="s">
        <v>151</v>
      </c>
      <c r="T24" s="1">
        <v>21</v>
      </c>
      <c r="U24" s="1" t="s">
        <v>147</v>
      </c>
      <c r="V24" s="1">
        <v>21</v>
      </c>
      <c r="W24" s="1" t="s">
        <v>154</v>
      </c>
      <c r="X24" s="1">
        <v>21</v>
      </c>
      <c r="Y24" s="1" t="s">
        <v>150</v>
      </c>
      <c r="Z24" s="1">
        <v>21</v>
      </c>
      <c r="AA24" s="1" t="s">
        <v>147</v>
      </c>
      <c r="AB24" s="1">
        <v>21</v>
      </c>
      <c r="AC24" s="1" t="s">
        <v>139</v>
      </c>
      <c r="AD24" s="1">
        <v>21</v>
      </c>
      <c r="AE24" s="1" t="s">
        <v>139</v>
      </c>
      <c r="AF24" s="1">
        <v>21</v>
      </c>
      <c r="AG24" s="1" t="s">
        <v>149</v>
      </c>
      <c r="AH24" s="1">
        <v>21</v>
      </c>
      <c r="AI24" s="1" t="s">
        <v>144</v>
      </c>
      <c r="AJ24" s="1">
        <v>21</v>
      </c>
      <c r="AK24" s="1" t="s">
        <v>155</v>
      </c>
      <c r="AL24" s="1">
        <v>21</v>
      </c>
      <c r="AM24" s="1" t="s">
        <v>143</v>
      </c>
      <c r="AN24" s="1">
        <v>21</v>
      </c>
      <c r="AO24" s="1" t="s">
        <v>148</v>
      </c>
      <c r="AP24" s="1">
        <v>21</v>
      </c>
    </row>
    <row r="25" spans="1:42" ht="14" x14ac:dyDescent="0.3">
      <c r="A25" s="1" t="s">
        <v>155</v>
      </c>
      <c r="B25" s="1">
        <v>22</v>
      </c>
      <c r="C25" s="1" t="s">
        <v>147</v>
      </c>
      <c r="D25" s="1">
        <v>22</v>
      </c>
      <c r="E25" s="1" t="s">
        <v>155</v>
      </c>
      <c r="F25" s="1">
        <v>22</v>
      </c>
      <c r="G25" s="60" t="s">
        <v>143</v>
      </c>
      <c r="H25" s="59">
        <v>22</v>
      </c>
      <c r="I25" s="1" t="s">
        <v>148</v>
      </c>
      <c r="J25" s="1">
        <v>22</v>
      </c>
      <c r="K25" s="1" t="s">
        <v>143</v>
      </c>
      <c r="L25" s="1">
        <v>22</v>
      </c>
      <c r="M25" s="1" t="s">
        <v>148</v>
      </c>
      <c r="N25" s="1">
        <v>22</v>
      </c>
      <c r="O25" s="1" t="s">
        <v>147</v>
      </c>
      <c r="P25" s="1">
        <v>22</v>
      </c>
      <c r="Q25" s="1" t="s">
        <v>148</v>
      </c>
      <c r="R25" s="1">
        <v>22</v>
      </c>
      <c r="S25" s="1" t="s">
        <v>155</v>
      </c>
      <c r="T25" s="1">
        <v>22</v>
      </c>
      <c r="U25" s="1" t="s">
        <v>150</v>
      </c>
      <c r="V25" s="1">
        <v>22</v>
      </c>
      <c r="W25" s="1" t="s">
        <v>155</v>
      </c>
      <c r="X25" s="1">
        <v>22</v>
      </c>
      <c r="Y25" s="1" t="s">
        <v>155</v>
      </c>
      <c r="Z25" s="1">
        <v>22</v>
      </c>
      <c r="AA25" s="1" t="s">
        <v>153</v>
      </c>
      <c r="AB25" s="1">
        <v>22</v>
      </c>
      <c r="AC25" s="1" t="s">
        <v>150</v>
      </c>
      <c r="AD25" s="1">
        <v>22</v>
      </c>
      <c r="AE25" s="1" t="s">
        <v>153</v>
      </c>
      <c r="AF25" s="1">
        <v>22</v>
      </c>
      <c r="AG25" s="1" t="s">
        <v>155</v>
      </c>
      <c r="AH25" s="1">
        <v>22</v>
      </c>
      <c r="AI25" s="1" t="s">
        <v>152</v>
      </c>
      <c r="AJ25" s="1">
        <v>22</v>
      </c>
      <c r="AK25" s="1" t="s">
        <v>152</v>
      </c>
      <c r="AL25" s="1">
        <v>22</v>
      </c>
      <c r="AM25" s="1" t="s">
        <v>152</v>
      </c>
      <c r="AN25" s="1">
        <v>22</v>
      </c>
      <c r="AO25" s="1" t="s">
        <v>137</v>
      </c>
      <c r="AP25" s="1">
        <v>22</v>
      </c>
    </row>
    <row r="26" spans="1:42" x14ac:dyDescent="0.35">
      <c r="H26" s="61"/>
      <c r="I26" s="51"/>
    </row>
    <row r="27" spans="1:42" x14ac:dyDescent="0.35">
      <c r="H27" s="61"/>
      <c r="I27" s="51"/>
    </row>
    <row r="28" spans="1:42" x14ac:dyDescent="0.35">
      <c r="H28" s="61"/>
      <c r="I28" s="51"/>
    </row>
    <row r="29" spans="1:42" x14ac:dyDescent="0.35">
      <c r="H29" s="61"/>
      <c r="I29" s="51"/>
    </row>
    <row r="30" spans="1:42" x14ac:dyDescent="0.35">
      <c r="H30" s="61"/>
      <c r="I30" s="51"/>
    </row>
    <row r="31" spans="1:42" x14ac:dyDescent="0.35">
      <c r="H31" s="61"/>
      <c r="I31" s="51"/>
    </row>
    <row r="32" spans="1:42" x14ac:dyDescent="0.35">
      <c r="H32" s="61"/>
      <c r="I32" s="51"/>
    </row>
    <row r="33" spans="8:9" x14ac:dyDescent="0.35">
      <c r="H33" s="61"/>
      <c r="I33" s="51"/>
    </row>
    <row r="34" spans="8:9" x14ac:dyDescent="0.35">
      <c r="H34" s="61"/>
      <c r="I34" s="51"/>
    </row>
    <row r="35" spans="8:9" x14ac:dyDescent="0.35">
      <c r="H35" s="61"/>
      <c r="I35" s="51"/>
    </row>
    <row r="36" spans="8:9" x14ac:dyDescent="0.35">
      <c r="H36" s="61"/>
      <c r="I36" s="51"/>
    </row>
    <row r="37" spans="8:9" x14ac:dyDescent="0.35">
      <c r="H37" s="61"/>
      <c r="I37" s="51"/>
    </row>
    <row r="38" spans="8:9" x14ac:dyDescent="0.35">
      <c r="H38" s="61"/>
      <c r="I38" s="51"/>
    </row>
    <row r="39" spans="8:9" x14ac:dyDescent="0.35">
      <c r="H39" s="61"/>
      <c r="I39" s="51"/>
    </row>
    <row r="40" spans="8:9" x14ac:dyDescent="0.35">
      <c r="H40" s="61"/>
      <c r="I40" s="51"/>
    </row>
    <row r="41" spans="8:9" x14ac:dyDescent="0.35">
      <c r="H41" s="61"/>
      <c r="I41" s="51"/>
    </row>
    <row r="42" spans="8:9" x14ac:dyDescent="0.35">
      <c r="H42" s="61"/>
      <c r="I42" s="51"/>
    </row>
    <row r="43" spans="8:9" x14ac:dyDescent="0.35">
      <c r="H43" s="61"/>
      <c r="I43" s="51"/>
    </row>
    <row r="44" spans="8:9" x14ac:dyDescent="0.35">
      <c r="H44" s="61"/>
      <c r="I44" s="51"/>
    </row>
    <row r="45" spans="8:9" x14ac:dyDescent="0.35">
      <c r="H45" s="61"/>
      <c r="I45" s="51"/>
    </row>
    <row r="46" spans="8:9" x14ac:dyDescent="0.35">
      <c r="H46" s="61"/>
      <c r="I46" s="51"/>
    </row>
    <row r="47" spans="8:9" x14ac:dyDescent="0.35">
      <c r="H47" s="61"/>
      <c r="I47" s="51"/>
    </row>
    <row r="48" spans="8:9" x14ac:dyDescent="0.35">
      <c r="H48" s="61"/>
      <c r="I48" s="51"/>
    </row>
    <row r="49" spans="8:9" x14ac:dyDescent="0.35">
      <c r="H49" s="61"/>
      <c r="I49" s="51"/>
    </row>
    <row r="50" spans="8:9" x14ac:dyDescent="0.35">
      <c r="H50" s="61"/>
      <c r="I50" s="51"/>
    </row>
    <row r="51" spans="8:9" x14ac:dyDescent="0.35">
      <c r="H51" s="61"/>
      <c r="I51" s="51"/>
    </row>
    <row r="52" spans="8:9" x14ac:dyDescent="0.35">
      <c r="H52" s="61"/>
      <c r="I52" s="51"/>
    </row>
    <row r="53" spans="8:9" x14ac:dyDescent="0.35">
      <c r="H53" s="61"/>
      <c r="I53" s="51"/>
    </row>
    <row r="54" spans="8:9" x14ac:dyDescent="0.35">
      <c r="H54" s="61"/>
      <c r="I54" s="51"/>
    </row>
    <row r="55" spans="8:9" x14ac:dyDescent="0.35">
      <c r="H55" s="61"/>
      <c r="I55" s="51"/>
    </row>
    <row r="56" spans="8:9" x14ac:dyDescent="0.35">
      <c r="H56" s="61"/>
      <c r="I56" s="51"/>
    </row>
    <row r="57" spans="8:9" x14ac:dyDescent="0.35">
      <c r="H57" s="61"/>
      <c r="I57" s="51"/>
    </row>
    <row r="58" spans="8:9" x14ac:dyDescent="0.35">
      <c r="H58" s="61"/>
      <c r="I58" s="51"/>
    </row>
    <row r="59" spans="8:9" x14ac:dyDescent="0.35">
      <c r="H59" s="61"/>
      <c r="I59" s="51"/>
    </row>
    <row r="60" spans="8:9" x14ac:dyDescent="0.35">
      <c r="H60" s="61"/>
      <c r="I60" s="51"/>
    </row>
    <row r="61" spans="8:9" x14ac:dyDescent="0.35">
      <c r="H61" s="61"/>
      <c r="I61" s="51"/>
    </row>
    <row r="62" spans="8:9" x14ac:dyDescent="0.35">
      <c r="H62" s="61"/>
      <c r="I62" s="51"/>
    </row>
    <row r="63" spans="8:9" x14ac:dyDescent="0.35">
      <c r="H63" s="61"/>
      <c r="I63" s="51"/>
    </row>
    <row r="64" spans="8:9" x14ac:dyDescent="0.35">
      <c r="H64" s="61"/>
      <c r="I64" s="51"/>
    </row>
    <row r="65" spans="8:9" x14ac:dyDescent="0.35">
      <c r="H65" s="61"/>
      <c r="I65" s="51"/>
    </row>
    <row r="66" spans="8:9" x14ac:dyDescent="0.35">
      <c r="H66" s="61"/>
      <c r="I66" s="51"/>
    </row>
    <row r="67" spans="8:9" x14ac:dyDescent="0.35">
      <c r="H67" s="61"/>
      <c r="I67" s="51"/>
    </row>
    <row r="68" spans="8:9" x14ac:dyDescent="0.35">
      <c r="H68" s="61"/>
      <c r="I68" s="51"/>
    </row>
    <row r="69" spans="8:9" x14ac:dyDescent="0.35">
      <c r="H69" s="61"/>
      <c r="I69" s="51"/>
    </row>
    <row r="70" spans="8:9" x14ac:dyDescent="0.35">
      <c r="H70" s="61"/>
      <c r="I70" s="51"/>
    </row>
    <row r="71" spans="8:9" x14ac:dyDescent="0.35">
      <c r="H71" s="61"/>
      <c r="I71" s="51"/>
    </row>
    <row r="72" spans="8:9" x14ac:dyDescent="0.35">
      <c r="H72" s="61"/>
      <c r="I72" s="51"/>
    </row>
    <row r="73" spans="8:9" x14ac:dyDescent="0.35">
      <c r="H73" s="61"/>
      <c r="I73" s="51"/>
    </row>
    <row r="74" spans="8:9" x14ac:dyDescent="0.35">
      <c r="H74" s="61"/>
      <c r="I74" s="51"/>
    </row>
    <row r="75" spans="8:9" x14ac:dyDescent="0.35">
      <c r="H75" s="61"/>
      <c r="I75" s="51"/>
    </row>
    <row r="76" spans="8:9" x14ac:dyDescent="0.35">
      <c r="H76" s="61"/>
      <c r="I76" s="51"/>
    </row>
    <row r="77" spans="8:9" x14ac:dyDescent="0.35">
      <c r="H77" s="61"/>
      <c r="I77" s="51"/>
    </row>
    <row r="78" spans="8:9" x14ac:dyDescent="0.35">
      <c r="H78" s="61"/>
      <c r="I78" s="51"/>
    </row>
    <row r="79" spans="8:9" x14ac:dyDescent="0.35">
      <c r="H79" s="61"/>
      <c r="I79" s="51"/>
    </row>
    <row r="80" spans="8:9" x14ac:dyDescent="0.35">
      <c r="H80" s="61"/>
      <c r="I80" s="51"/>
    </row>
    <row r="81" spans="8:9" x14ac:dyDescent="0.35">
      <c r="H81" s="61"/>
      <c r="I81" s="51"/>
    </row>
    <row r="82" spans="8:9" x14ac:dyDescent="0.35">
      <c r="H82" s="61"/>
      <c r="I82" s="51"/>
    </row>
    <row r="83" spans="8:9" x14ac:dyDescent="0.35">
      <c r="H83" s="61"/>
      <c r="I83" s="51"/>
    </row>
    <row r="84" spans="8:9" x14ac:dyDescent="0.35">
      <c r="H84" s="61"/>
      <c r="I84" s="51"/>
    </row>
    <row r="85" spans="8:9" x14ac:dyDescent="0.35">
      <c r="H85" s="61"/>
      <c r="I85" s="51"/>
    </row>
    <row r="86" spans="8:9" x14ac:dyDescent="0.35">
      <c r="H86" s="61"/>
      <c r="I86" s="51"/>
    </row>
    <row r="87" spans="8:9" x14ac:dyDescent="0.35">
      <c r="H87" s="61"/>
      <c r="I87" s="51"/>
    </row>
    <row r="88" spans="8:9" x14ac:dyDescent="0.35">
      <c r="H88" s="61"/>
      <c r="I88" s="51"/>
    </row>
    <row r="89" spans="8:9" x14ac:dyDescent="0.35">
      <c r="H89" s="61"/>
      <c r="I89" s="51"/>
    </row>
    <row r="90" spans="8:9" x14ac:dyDescent="0.35">
      <c r="H90" s="61"/>
      <c r="I90" s="51"/>
    </row>
    <row r="91" spans="8:9" x14ac:dyDescent="0.35">
      <c r="H91" s="61"/>
      <c r="I91" s="51"/>
    </row>
    <row r="92" spans="8:9" x14ac:dyDescent="0.35">
      <c r="H92" s="61"/>
      <c r="I92" s="51"/>
    </row>
    <row r="93" spans="8:9" x14ac:dyDescent="0.35">
      <c r="H93" s="61"/>
      <c r="I93" s="51"/>
    </row>
    <row r="94" spans="8:9" x14ac:dyDescent="0.35">
      <c r="H94" s="61"/>
      <c r="I94" s="51"/>
    </row>
    <row r="95" spans="8:9" x14ac:dyDescent="0.35">
      <c r="H95" s="61"/>
      <c r="I95" s="51"/>
    </row>
    <row r="96" spans="8:9" x14ac:dyDescent="0.35">
      <c r="H96" s="61"/>
      <c r="I96" s="51"/>
    </row>
    <row r="97" spans="8:9" x14ac:dyDescent="0.35">
      <c r="H97" s="61"/>
      <c r="I97" s="51"/>
    </row>
    <row r="98" spans="8:9" x14ac:dyDescent="0.35">
      <c r="H98" s="61"/>
      <c r="I98" s="51"/>
    </row>
    <row r="99" spans="8:9" x14ac:dyDescent="0.35">
      <c r="H99" s="61"/>
      <c r="I99" s="51"/>
    </row>
    <row r="100" spans="8:9" x14ac:dyDescent="0.35">
      <c r="H100" s="61"/>
      <c r="I100" s="51"/>
    </row>
    <row r="101" spans="8:9" x14ac:dyDescent="0.35">
      <c r="H101" s="61"/>
      <c r="I101" s="51"/>
    </row>
    <row r="102" spans="8:9" x14ac:dyDescent="0.35">
      <c r="H102" s="61"/>
      <c r="I102" s="51"/>
    </row>
    <row r="103" spans="8:9" x14ac:dyDescent="0.35">
      <c r="H103" s="61"/>
      <c r="I103" s="51"/>
    </row>
    <row r="104" spans="8:9" x14ac:dyDescent="0.35">
      <c r="H104" s="61"/>
      <c r="I104" s="51"/>
    </row>
    <row r="105" spans="8:9" x14ac:dyDescent="0.35">
      <c r="H105" s="61"/>
      <c r="I105" s="51"/>
    </row>
    <row r="106" spans="8:9" x14ac:dyDescent="0.35">
      <c r="H106" s="61"/>
      <c r="I106" s="51"/>
    </row>
    <row r="107" spans="8:9" x14ac:dyDescent="0.35">
      <c r="H107" s="61"/>
      <c r="I107" s="51"/>
    </row>
    <row r="108" spans="8:9" x14ac:dyDescent="0.35">
      <c r="H108" s="61"/>
      <c r="I108" s="51"/>
    </row>
    <row r="109" spans="8:9" x14ac:dyDescent="0.35">
      <c r="H109" s="61"/>
      <c r="I109" s="51"/>
    </row>
    <row r="110" spans="8:9" x14ac:dyDescent="0.35">
      <c r="H110" s="61"/>
      <c r="I110" s="51"/>
    </row>
    <row r="111" spans="8:9" x14ac:dyDescent="0.35">
      <c r="H111" s="61"/>
      <c r="I111" s="51"/>
    </row>
    <row r="112" spans="8:9" x14ac:dyDescent="0.35">
      <c r="H112" s="61"/>
      <c r="I112" s="51"/>
    </row>
    <row r="113" spans="8:17" x14ac:dyDescent="0.35">
      <c r="H113" s="61"/>
      <c r="I113" s="51"/>
    </row>
    <row r="114" spans="8:17" x14ac:dyDescent="0.35">
      <c r="H114" s="61"/>
      <c r="I114" s="51"/>
    </row>
    <row r="115" spans="8:17" x14ac:dyDescent="0.35">
      <c r="H115" s="61"/>
      <c r="I115" s="51"/>
    </row>
    <row r="116" spans="8:17" x14ac:dyDescent="0.35">
      <c r="H116" s="61"/>
      <c r="I116" s="51"/>
    </row>
    <row r="117" spans="8:17" x14ac:dyDescent="0.35">
      <c r="H117" s="61"/>
      <c r="I117" s="51"/>
      <c r="Q117" s="52"/>
    </row>
    <row r="118" spans="8:17" x14ac:dyDescent="0.35">
      <c r="H118" s="61"/>
      <c r="I118" s="51"/>
    </row>
    <row r="119" spans="8:17" x14ac:dyDescent="0.35">
      <c r="H119" s="61"/>
      <c r="I119" s="51"/>
    </row>
    <row r="120" spans="8:17" x14ac:dyDescent="0.35">
      <c r="H120" s="61"/>
      <c r="I120" s="51"/>
    </row>
    <row r="121" spans="8:17" x14ac:dyDescent="0.35">
      <c r="H121" s="61"/>
      <c r="I121" s="51"/>
    </row>
    <row r="122" spans="8:17" x14ac:dyDescent="0.35">
      <c r="H122" s="61"/>
      <c r="I122" s="51"/>
    </row>
    <row r="123" spans="8:17" x14ac:dyDescent="0.35">
      <c r="H123" s="61"/>
      <c r="I123" s="51"/>
    </row>
    <row r="124" spans="8:17" x14ac:dyDescent="0.35">
      <c r="H124" s="61"/>
      <c r="I124" s="51"/>
    </row>
    <row r="125" spans="8:17" x14ac:dyDescent="0.35">
      <c r="H125" s="61"/>
      <c r="I125" s="51"/>
    </row>
    <row r="126" spans="8:17" x14ac:dyDescent="0.35">
      <c r="H126" s="61"/>
      <c r="I126" s="51"/>
    </row>
    <row r="127" spans="8:17" x14ac:dyDescent="0.35">
      <c r="H127" s="61"/>
      <c r="I127" s="51"/>
    </row>
    <row r="128" spans="8:17" x14ac:dyDescent="0.35">
      <c r="H128" s="61"/>
      <c r="I128" s="51"/>
    </row>
    <row r="129" spans="8:9" x14ac:dyDescent="0.35">
      <c r="H129" s="61"/>
      <c r="I129" s="51"/>
    </row>
    <row r="130" spans="8:9" x14ac:dyDescent="0.35">
      <c r="H130" s="61"/>
      <c r="I130" s="51"/>
    </row>
    <row r="131" spans="8:9" x14ac:dyDescent="0.35">
      <c r="H131" s="61"/>
      <c r="I131" s="51"/>
    </row>
    <row r="132" spans="8:9" x14ac:dyDescent="0.35">
      <c r="H132" s="61"/>
      <c r="I132" s="51"/>
    </row>
    <row r="133" spans="8:9" x14ac:dyDescent="0.35">
      <c r="H133" s="61"/>
      <c r="I133" s="51"/>
    </row>
    <row r="134" spans="8:9" x14ac:dyDescent="0.35">
      <c r="H134" s="61"/>
      <c r="I134" s="51"/>
    </row>
    <row r="135" spans="8:9" x14ac:dyDescent="0.35">
      <c r="H135" s="61"/>
      <c r="I135" s="51"/>
    </row>
    <row r="136" spans="8:9" x14ac:dyDescent="0.35">
      <c r="H136" s="61"/>
      <c r="I136" s="51"/>
    </row>
    <row r="137" spans="8:9" x14ac:dyDescent="0.35">
      <c r="H137" s="61"/>
      <c r="I137" s="51"/>
    </row>
    <row r="138" spans="8:9" x14ac:dyDescent="0.35">
      <c r="H138" s="61"/>
      <c r="I138" s="51"/>
    </row>
    <row r="139" spans="8:9" x14ac:dyDescent="0.35">
      <c r="H139" s="61"/>
      <c r="I139" s="51"/>
    </row>
    <row r="140" spans="8:9" x14ac:dyDescent="0.35">
      <c r="H140" s="61"/>
      <c r="I140" s="51"/>
    </row>
    <row r="141" spans="8:9" x14ac:dyDescent="0.35">
      <c r="H141" s="61"/>
      <c r="I141" s="51"/>
    </row>
    <row r="142" spans="8:9" x14ac:dyDescent="0.35">
      <c r="H142" s="61"/>
      <c r="I142" s="51"/>
    </row>
    <row r="143" spans="8:9" x14ac:dyDescent="0.35">
      <c r="H143" s="61"/>
      <c r="I143" s="51"/>
    </row>
    <row r="144" spans="8:9" x14ac:dyDescent="0.35">
      <c r="H144" s="61"/>
      <c r="I144" s="51"/>
    </row>
    <row r="145" spans="8:9" x14ac:dyDescent="0.35">
      <c r="H145" s="61"/>
      <c r="I145" s="51"/>
    </row>
    <row r="146" spans="8:9" x14ac:dyDescent="0.35">
      <c r="H146" s="61"/>
      <c r="I146" s="51"/>
    </row>
    <row r="147" spans="8:9" x14ac:dyDescent="0.35">
      <c r="H147" s="61"/>
      <c r="I147" s="51"/>
    </row>
    <row r="148" spans="8:9" x14ac:dyDescent="0.35">
      <c r="H148" s="61"/>
      <c r="I148" s="51"/>
    </row>
    <row r="149" spans="8:9" x14ac:dyDescent="0.35">
      <c r="H149" s="61"/>
      <c r="I149" s="51"/>
    </row>
    <row r="150" spans="8:9" x14ac:dyDescent="0.35">
      <c r="H150" s="61"/>
      <c r="I150" s="51"/>
    </row>
    <row r="151" spans="8:9" x14ac:dyDescent="0.35">
      <c r="H151" s="61"/>
      <c r="I151" s="51"/>
    </row>
    <row r="152" spans="8:9" x14ac:dyDescent="0.35">
      <c r="H152" s="61"/>
      <c r="I152" s="51"/>
    </row>
    <row r="153" spans="8:9" x14ac:dyDescent="0.35">
      <c r="H153" s="61"/>
      <c r="I153" s="51"/>
    </row>
    <row r="154" spans="8:9" x14ac:dyDescent="0.35">
      <c r="H154" s="61"/>
      <c r="I154" s="51"/>
    </row>
    <row r="155" spans="8:9" x14ac:dyDescent="0.35">
      <c r="H155" s="61"/>
      <c r="I155" s="51"/>
    </row>
    <row r="156" spans="8:9" x14ac:dyDescent="0.35">
      <c r="H156" s="61"/>
      <c r="I156" s="51"/>
    </row>
    <row r="157" spans="8:9" x14ac:dyDescent="0.35">
      <c r="H157" s="61"/>
      <c r="I157" s="51"/>
    </row>
    <row r="158" spans="8:9" x14ac:dyDescent="0.35">
      <c r="H158" s="61"/>
      <c r="I158" s="51"/>
    </row>
    <row r="159" spans="8:9" x14ac:dyDescent="0.35">
      <c r="H159" s="61"/>
      <c r="I159" s="51"/>
    </row>
    <row r="160" spans="8:9" x14ac:dyDescent="0.35">
      <c r="H160" s="61"/>
      <c r="I160" s="51"/>
    </row>
    <row r="161" spans="8:9" x14ac:dyDescent="0.35">
      <c r="H161" s="61"/>
      <c r="I161" s="51"/>
    </row>
    <row r="162" spans="8:9" x14ac:dyDescent="0.35">
      <c r="H162" s="61"/>
      <c r="I162" s="51"/>
    </row>
    <row r="163" spans="8:9" x14ac:dyDescent="0.35">
      <c r="H163" s="61"/>
      <c r="I163" s="51"/>
    </row>
    <row r="164" spans="8:9" x14ac:dyDescent="0.35">
      <c r="H164" s="61"/>
      <c r="I164" s="51"/>
    </row>
    <row r="165" spans="8:9" x14ac:dyDescent="0.35">
      <c r="H165" s="61"/>
      <c r="I165" s="51"/>
    </row>
    <row r="166" spans="8:9" x14ac:dyDescent="0.35">
      <c r="H166" s="61"/>
      <c r="I166" s="51"/>
    </row>
    <row r="167" spans="8:9" x14ac:dyDescent="0.35">
      <c r="H167" s="61"/>
      <c r="I167" s="51"/>
    </row>
    <row r="168" spans="8:9" x14ac:dyDescent="0.35">
      <c r="H168" s="61"/>
      <c r="I168" s="51"/>
    </row>
    <row r="169" spans="8:9" x14ac:dyDescent="0.35">
      <c r="H169" s="61"/>
      <c r="I169" s="51"/>
    </row>
    <row r="170" spans="8:9" x14ac:dyDescent="0.35">
      <c r="H170" s="61"/>
      <c r="I170" s="51"/>
    </row>
    <row r="171" spans="8:9" x14ac:dyDescent="0.35">
      <c r="H171" s="61"/>
      <c r="I171" s="51"/>
    </row>
    <row r="172" spans="8:9" x14ac:dyDescent="0.35">
      <c r="H172" s="61"/>
      <c r="I172" s="51"/>
    </row>
    <row r="173" spans="8:9" x14ac:dyDescent="0.35">
      <c r="H173" s="61"/>
      <c r="I173" s="51"/>
    </row>
    <row r="174" spans="8:9" x14ac:dyDescent="0.35">
      <c r="H174" s="61"/>
      <c r="I174" s="51"/>
    </row>
    <row r="175" spans="8:9" x14ac:dyDescent="0.35">
      <c r="H175" s="61"/>
      <c r="I175" s="51"/>
    </row>
    <row r="176" spans="8:9" x14ac:dyDescent="0.35">
      <c r="H176" s="61"/>
      <c r="I176" s="51"/>
    </row>
    <row r="177" spans="8:9" x14ac:dyDescent="0.35">
      <c r="H177" s="61"/>
      <c r="I177" s="51"/>
    </row>
    <row r="178" spans="8:9" x14ac:dyDescent="0.35">
      <c r="H178" s="61"/>
      <c r="I178" s="51"/>
    </row>
    <row r="179" spans="8:9" x14ac:dyDescent="0.35">
      <c r="H179" s="61"/>
      <c r="I179" s="51"/>
    </row>
    <row r="180" spans="8:9" x14ac:dyDescent="0.35">
      <c r="H180" s="61"/>
      <c r="I180" s="51"/>
    </row>
    <row r="181" spans="8:9" x14ac:dyDescent="0.35">
      <c r="H181" s="61"/>
      <c r="I181" s="51"/>
    </row>
    <row r="182" spans="8:9" x14ac:dyDescent="0.35">
      <c r="H182" s="61"/>
      <c r="I182" s="51"/>
    </row>
    <row r="183" spans="8:9" x14ac:dyDescent="0.35">
      <c r="H183" s="61"/>
      <c r="I183" s="51"/>
    </row>
    <row r="184" spans="8:9" x14ac:dyDescent="0.35">
      <c r="H184" s="61"/>
      <c r="I184" s="51"/>
    </row>
    <row r="185" spans="8:9" x14ac:dyDescent="0.35">
      <c r="H185" s="61"/>
      <c r="I185" s="51"/>
    </row>
    <row r="186" spans="8:9" x14ac:dyDescent="0.35">
      <c r="H186" s="61"/>
      <c r="I186" s="51"/>
    </row>
    <row r="187" spans="8:9" x14ac:dyDescent="0.35">
      <c r="H187" s="61"/>
      <c r="I187" s="51"/>
    </row>
    <row r="188" spans="8:9" x14ac:dyDescent="0.35">
      <c r="H188" s="61"/>
      <c r="I188" s="51"/>
    </row>
    <row r="189" spans="8:9" x14ac:dyDescent="0.35">
      <c r="H189" s="61"/>
      <c r="I189" s="51"/>
    </row>
    <row r="190" spans="8:9" x14ac:dyDescent="0.35">
      <c r="H190" s="61"/>
      <c r="I190" s="51"/>
    </row>
    <row r="191" spans="8:9" x14ac:dyDescent="0.35">
      <c r="H191" s="61"/>
      <c r="I191" s="51"/>
    </row>
    <row r="192" spans="8:9" x14ac:dyDescent="0.35">
      <c r="H192" s="61"/>
      <c r="I192" s="51"/>
    </row>
    <row r="193" spans="8:9" x14ac:dyDescent="0.35">
      <c r="H193" s="61"/>
      <c r="I193" s="51"/>
    </row>
    <row r="194" spans="8:9" x14ac:dyDescent="0.35">
      <c r="H194" s="61"/>
      <c r="I194" s="51"/>
    </row>
    <row r="195" spans="8:9" x14ac:dyDescent="0.35">
      <c r="H195" s="61"/>
      <c r="I195" s="51"/>
    </row>
    <row r="196" spans="8:9" x14ac:dyDescent="0.35">
      <c r="H196" s="61"/>
      <c r="I196" s="51"/>
    </row>
    <row r="197" spans="8:9" x14ac:dyDescent="0.35">
      <c r="H197" s="61"/>
      <c r="I197" s="51"/>
    </row>
    <row r="198" spans="8:9" x14ac:dyDescent="0.35">
      <c r="H198" s="61"/>
      <c r="I198" s="51"/>
    </row>
    <row r="199" spans="8:9" x14ac:dyDescent="0.35">
      <c r="H199" s="61"/>
      <c r="I199" s="51"/>
    </row>
    <row r="200" spans="8:9" x14ac:dyDescent="0.35">
      <c r="H200" s="61"/>
      <c r="I200" s="51"/>
    </row>
    <row r="201" spans="8:9" x14ac:dyDescent="0.35">
      <c r="H201" s="61"/>
      <c r="I201" s="51"/>
    </row>
    <row r="202" spans="8:9" x14ac:dyDescent="0.35">
      <c r="H202" s="61"/>
      <c r="I202" s="51"/>
    </row>
    <row r="203" spans="8:9" x14ac:dyDescent="0.35">
      <c r="H203" s="61"/>
      <c r="I203" s="51"/>
    </row>
    <row r="204" spans="8:9" x14ac:dyDescent="0.35">
      <c r="H204" s="61"/>
      <c r="I204" s="51"/>
    </row>
    <row r="205" spans="8:9" x14ac:dyDescent="0.35">
      <c r="H205" s="61"/>
      <c r="I205" s="51"/>
    </row>
    <row r="206" spans="8:9" x14ac:dyDescent="0.35">
      <c r="H206" s="61"/>
      <c r="I206" s="51"/>
    </row>
    <row r="207" spans="8:9" x14ac:dyDescent="0.35">
      <c r="H207" s="61"/>
      <c r="I207" s="51"/>
    </row>
    <row r="208" spans="8:9" x14ac:dyDescent="0.35">
      <c r="H208" s="61"/>
      <c r="I208" s="51"/>
    </row>
    <row r="209" spans="8:9" x14ac:dyDescent="0.35">
      <c r="H209" s="61"/>
      <c r="I209" s="51"/>
    </row>
    <row r="210" spans="8:9" x14ac:dyDescent="0.35">
      <c r="H210" s="61"/>
      <c r="I210" s="51"/>
    </row>
    <row r="211" spans="8:9" x14ac:dyDescent="0.35">
      <c r="H211" s="61"/>
      <c r="I211" s="51"/>
    </row>
    <row r="212" spans="8:9" x14ac:dyDescent="0.35">
      <c r="H212" s="61"/>
      <c r="I212" s="51"/>
    </row>
    <row r="213" spans="8:9" x14ac:dyDescent="0.35">
      <c r="H213" s="61"/>
      <c r="I213" s="51"/>
    </row>
    <row r="214" spans="8:9" x14ac:dyDescent="0.35">
      <c r="H214" s="61"/>
      <c r="I214" s="51"/>
    </row>
    <row r="215" spans="8:9" x14ac:dyDescent="0.35">
      <c r="H215" s="61"/>
      <c r="I215" s="51"/>
    </row>
    <row r="216" spans="8:9" x14ac:dyDescent="0.35">
      <c r="H216" s="61"/>
      <c r="I216" s="51"/>
    </row>
    <row r="217" spans="8:9" x14ac:dyDescent="0.35">
      <c r="H217" s="61"/>
      <c r="I217" s="51"/>
    </row>
    <row r="218" spans="8:9" x14ac:dyDescent="0.35">
      <c r="H218" s="61"/>
      <c r="I218" s="51"/>
    </row>
    <row r="219" spans="8:9" x14ac:dyDescent="0.35">
      <c r="H219" s="61"/>
      <c r="I219" s="51"/>
    </row>
    <row r="220" spans="8:9" x14ac:dyDescent="0.35">
      <c r="H220" s="61"/>
      <c r="I220" s="51"/>
    </row>
    <row r="221" spans="8:9" x14ac:dyDescent="0.35">
      <c r="H221" s="61"/>
      <c r="I221" s="51"/>
    </row>
    <row r="222" spans="8:9" x14ac:dyDescent="0.35">
      <c r="H222" s="61"/>
      <c r="I222" s="51"/>
    </row>
    <row r="223" spans="8:9" x14ac:dyDescent="0.35">
      <c r="H223" s="61"/>
      <c r="I223" s="51"/>
    </row>
    <row r="224" spans="8:9" x14ac:dyDescent="0.35">
      <c r="H224" s="61"/>
      <c r="I224" s="51"/>
    </row>
    <row r="225" spans="8:9" x14ac:dyDescent="0.35">
      <c r="H225" s="61"/>
      <c r="I225" s="51"/>
    </row>
    <row r="226" spans="8:9" x14ac:dyDescent="0.35">
      <c r="H226" s="61"/>
      <c r="I226" s="51"/>
    </row>
    <row r="227" spans="8:9" x14ac:dyDescent="0.35">
      <c r="H227" s="61"/>
      <c r="I227" s="51"/>
    </row>
    <row r="228" spans="8:9" x14ac:dyDescent="0.35">
      <c r="H228" s="61"/>
      <c r="I228" s="51"/>
    </row>
    <row r="229" spans="8:9" x14ac:dyDescent="0.35">
      <c r="H229" s="61"/>
      <c r="I229" s="51"/>
    </row>
    <row r="230" spans="8:9" x14ac:dyDescent="0.35">
      <c r="H230" s="61"/>
      <c r="I230" s="51"/>
    </row>
    <row r="231" spans="8:9" x14ac:dyDescent="0.35">
      <c r="H231" s="61"/>
      <c r="I231" s="51"/>
    </row>
    <row r="232" spans="8:9" x14ac:dyDescent="0.35">
      <c r="H232" s="61"/>
      <c r="I232" s="51"/>
    </row>
    <row r="233" spans="8:9" x14ac:dyDescent="0.35">
      <c r="H233" s="61"/>
      <c r="I233" s="51"/>
    </row>
    <row r="234" spans="8:9" x14ac:dyDescent="0.35">
      <c r="H234" s="61"/>
      <c r="I234" s="51"/>
    </row>
    <row r="235" spans="8:9" x14ac:dyDescent="0.35">
      <c r="H235" s="61"/>
      <c r="I235" s="51"/>
    </row>
    <row r="236" spans="8:9" x14ac:dyDescent="0.35">
      <c r="H236" s="61"/>
      <c r="I236" s="51"/>
    </row>
    <row r="237" spans="8:9" x14ac:dyDescent="0.35">
      <c r="H237" s="61"/>
      <c r="I237" s="51"/>
    </row>
    <row r="238" spans="8:9" x14ac:dyDescent="0.35">
      <c r="H238" s="61"/>
      <c r="I238" s="51"/>
    </row>
    <row r="239" spans="8:9" x14ac:dyDescent="0.35">
      <c r="H239" s="61"/>
      <c r="I239" s="51"/>
    </row>
    <row r="240" spans="8:9" x14ac:dyDescent="0.35">
      <c r="H240" s="61"/>
      <c r="I240" s="51"/>
    </row>
    <row r="241" spans="8:9" x14ac:dyDescent="0.35">
      <c r="H241" s="61"/>
      <c r="I241" s="51"/>
    </row>
    <row r="242" spans="8:9" x14ac:dyDescent="0.35">
      <c r="H242" s="61"/>
      <c r="I242" s="51"/>
    </row>
    <row r="243" spans="8:9" x14ac:dyDescent="0.35">
      <c r="H243" s="61"/>
      <c r="I243" s="51"/>
    </row>
    <row r="244" spans="8:9" x14ac:dyDescent="0.35">
      <c r="H244" s="61"/>
      <c r="I244" s="51"/>
    </row>
    <row r="245" spans="8:9" x14ac:dyDescent="0.35">
      <c r="H245" s="61"/>
      <c r="I245" s="51"/>
    </row>
    <row r="246" spans="8:9" x14ac:dyDescent="0.35">
      <c r="H246" s="61"/>
      <c r="I246" s="51"/>
    </row>
    <row r="247" spans="8:9" x14ac:dyDescent="0.35">
      <c r="H247" s="61"/>
      <c r="I247" s="51"/>
    </row>
    <row r="248" spans="8:9" x14ac:dyDescent="0.35">
      <c r="H248" s="61"/>
      <c r="I248" s="51"/>
    </row>
    <row r="249" spans="8:9" x14ac:dyDescent="0.35">
      <c r="H249" s="61"/>
      <c r="I249" s="51"/>
    </row>
    <row r="250" spans="8:9" x14ac:dyDescent="0.35">
      <c r="H250" s="61"/>
      <c r="I250" s="51"/>
    </row>
    <row r="251" spans="8:9" x14ac:dyDescent="0.35">
      <c r="H251" s="61"/>
      <c r="I251" s="51"/>
    </row>
    <row r="252" spans="8:9" x14ac:dyDescent="0.35">
      <c r="H252" s="61"/>
      <c r="I252" s="51"/>
    </row>
    <row r="253" spans="8:9" x14ac:dyDescent="0.35">
      <c r="H253" s="61"/>
      <c r="I253" s="51"/>
    </row>
    <row r="254" spans="8:9" x14ac:dyDescent="0.35">
      <c r="H254" s="61"/>
      <c r="I254" s="51"/>
    </row>
    <row r="255" spans="8:9" x14ac:dyDescent="0.35">
      <c r="H255" s="61"/>
      <c r="I255" s="51"/>
    </row>
    <row r="256" spans="8:9" x14ac:dyDescent="0.35">
      <c r="H256" s="61"/>
      <c r="I256" s="51"/>
    </row>
    <row r="257" spans="8:9" x14ac:dyDescent="0.35">
      <c r="H257" s="61"/>
      <c r="I257" s="51"/>
    </row>
    <row r="258" spans="8:9" x14ac:dyDescent="0.35">
      <c r="H258" s="61"/>
      <c r="I258" s="51"/>
    </row>
    <row r="259" spans="8:9" x14ac:dyDescent="0.35">
      <c r="H259" s="61"/>
      <c r="I259" s="51"/>
    </row>
    <row r="260" spans="8:9" x14ac:dyDescent="0.35">
      <c r="H260" s="61"/>
      <c r="I260" s="51"/>
    </row>
    <row r="261" spans="8:9" x14ac:dyDescent="0.35">
      <c r="H261" s="61"/>
      <c r="I261" s="51"/>
    </row>
    <row r="262" spans="8:9" x14ac:dyDescent="0.35">
      <c r="H262" s="61"/>
      <c r="I262" s="51"/>
    </row>
    <row r="263" spans="8:9" x14ac:dyDescent="0.35">
      <c r="H263" s="61"/>
      <c r="I263" s="51"/>
    </row>
    <row r="264" spans="8:9" x14ac:dyDescent="0.35">
      <c r="H264" s="61"/>
      <c r="I264" s="51"/>
    </row>
    <row r="265" spans="8:9" x14ac:dyDescent="0.35">
      <c r="H265" s="61"/>
      <c r="I265" s="51"/>
    </row>
    <row r="266" spans="8:9" x14ac:dyDescent="0.35">
      <c r="H266" s="61"/>
      <c r="I266" s="51"/>
    </row>
    <row r="267" spans="8:9" x14ac:dyDescent="0.35">
      <c r="H267" s="61"/>
      <c r="I267" s="51"/>
    </row>
    <row r="268" spans="8:9" x14ac:dyDescent="0.35">
      <c r="H268" s="61"/>
      <c r="I268" s="51"/>
    </row>
    <row r="269" spans="8:9" x14ac:dyDescent="0.35">
      <c r="H269" s="61"/>
      <c r="I269" s="51"/>
    </row>
    <row r="270" spans="8:9" x14ac:dyDescent="0.35">
      <c r="H270" s="61"/>
      <c r="I270" s="51"/>
    </row>
    <row r="271" spans="8:9" x14ac:dyDescent="0.35">
      <c r="H271" s="61"/>
      <c r="I271" s="51"/>
    </row>
    <row r="272" spans="8:9" x14ac:dyDescent="0.35">
      <c r="H272" s="61"/>
      <c r="I272" s="51"/>
    </row>
    <row r="273" spans="8:9" x14ac:dyDescent="0.35">
      <c r="H273" s="61"/>
      <c r="I273" s="51"/>
    </row>
    <row r="274" spans="8:9" x14ac:dyDescent="0.35">
      <c r="H274" s="61"/>
      <c r="I274" s="51"/>
    </row>
    <row r="275" spans="8:9" x14ac:dyDescent="0.35">
      <c r="H275" s="61"/>
      <c r="I275" s="51"/>
    </row>
    <row r="276" spans="8:9" x14ac:dyDescent="0.35">
      <c r="H276" s="61"/>
      <c r="I276" s="51"/>
    </row>
    <row r="277" spans="8:9" x14ac:dyDescent="0.35">
      <c r="H277" s="61"/>
      <c r="I277" s="51"/>
    </row>
    <row r="278" spans="8:9" x14ac:dyDescent="0.35">
      <c r="H278" s="61"/>
      <c r="I278" s="51"/>
    </row>
    <row r="279" spans="8:9" x14ac:dyDescent="0.35">
      <c r="H279" s="61"/>
      <c r="I279" s="51"/>
    </row>
    <row r="280" spans="8:9" x14ac:dyDescent="0.35">
      <c r="H280" s="61"/>
      <c r="I280" s="51"/>
    </row>
    <row r="281" spans="8:9" x14ac:dyDescent="0.35">
      <c r="H281" s="61"/>
      <c r="I281" s="51"/>
    </row>
    <row r="282" spans="8:9" x14ac:dyDescent="0.35">
      <c r="H282" s="61"/>
      <c r="I282" s="51"/>
    </row>
    <row r="283" spans="8:9" x14ac:dyDescent="0.35">
      <c r="H283" s="61"/>
      <c r="I283" s="51"/>
    </row>
    <row r="284" spans="8:9" x14ac:dyDescent="0.35">
      <c r="H284" s="61"/>
      <c r="I284" s="51"/>
    </row>
    <row r="285" spans="8:9" x14ac:dyDescent="0.35">
      <c r="H285" s="61"/>
      <c r="I285" s="51"/>
    </row>
    <row r="286" spans="8:9" x14ac:dyDescent="0.35">
      <c r="H286" s="61"/>
      <c r="I286" s="51"/>
    </row>
    <row r="287" spans="8:9" x14ac:dyDescent="0.35">
      <c r="H287" s="61"/>
      <c r="I287" s="51"/>
    </row>
    <row r="288" spans="8:9" x14ac:dyDescent="0.35">
      <c r="H288" s="61"/>
      <c r="I288" s="51"/>
    </row>
    <row r="289" spans="2:43" x14ac:dyDescent="0.35">
      <c r="H289" s="61"/>
      <c r="I289" s="51"/>
    </row>
    <row r="290" spans="2:43" x14ac:dyDescent="0.35">
      <c r="H290" s="61"/>
      <c r="I290" s="51"/>
    </row>
    <row r="291" spans="2:43" x14ac:dyDescent="0.35">
      <c r="H291" s="61"/>
      <c r="I291" s="51"/>
    </row>
    <row r="292" spans="2:43" x14ac:dyDescent="0.35">
      <c r="H292" s="61"/>
      <c r="I292" s="51"/>
    </row>
    <row r="293" spans="2:43" x14ac:dyDescent="0.35">
      <c r="H293" s="61"/>
      <c r="I293" s="51"/>
    </row>
    <row r="294" spans="2:43" x14ac:dyDescent="0.35">
      <c r="H294" s="61"/>
      <c r="I294" s="51"/>
    </row>
    <row r="295" spans="2:43" x14ac:dyDescent="0.35">
      <c r="H295" s="61"/>
      <c r="I295" s="51"/>
    </row>
    <row r="296" spans="2:43" x14ac:dyDescent="0.35">
      <c r="H296" s="61"/>
      <c r="I296" s="51"/>
    </row>
    <row r="297" spans="2:43" x14ac:dyDescent="0.35">
      <c r="B297" s="62"/>
      <c r="C297" s="63"/>
      <c r="D297" s="62"/>
      <c r="E297" s="62"/>
      <c r="F297" s="62"/>
      <c r="G297" s="62"/>
      <c r="H297" s="61"/>
      <c r="I297" s="51"/>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9F01-BCA6-4CEC-B867-ECC753835339}">
  <dimension ref="B1:L22"/>
  <sheetViews>
    <sheetView topLeftCell="A4" zoomScale="80" zoomScaleNormal="80" workbookViewId="0">
      <selection activeCell="B8" sqref="B8"/>
    </sheetView>
  </sheetViews>
  <sheetFormatPr defaultRowHeight="16.5" x14ac:dyDescent="0.5"/>
  <cols>
    <col min="1" max="1" width="2.26953125" style="65" customWidth="1"/>
    <col min="2" max="2" width="42.7265625" style="65" bestFit="1" customWidth="1"/>
    <col min="3" max="5" width="27.1796875" style="65" customWidth="1"/>
    <col min="6" max="6" width="4.6328125" style="65" customWidth="1"/>
    <col min="7" max="16384" width="8.7265625" style="65"/>
  </cols>
  <sheetData>
    <row r="1" spans="2:12" ht="4.5" customHeight="1" x14ac:dyDescent="0.5"/>
    <row r="2" spans="2:12" ht="33" x14ac:dyDescent="0.5">
      <c r="B2" s="77" t="s">
        <v>161</v>
      </c>
      <c r="C2" s="78"/>
      <c r="D2" s="78"/>
      <c r="E2" s="78"/>
      <c r="F2" s="78"/>
      <c r="G2" s="79"/>
    </row>
    <row r="3" spans="2:12" x14ac:dyDescent="0.5">
      <c r="B3" s="80"/>
      <c r="G3" s="81"/>
    </row>
    <row r="4" spans="2:12" ht="27.5" x14ac:dyDescent="0.8">
      <c r="B4" s="82" t="s">
        <v>137</v>
      </c>
      <c r="C4" s="83" t="s">
        <v>169</v>
      </c>
      <c r="D4" s="84"/>
      <c r="E4" s="84"/>
      <c r="F4" s="84"/>
      <c r="G4" s="85"/>
      <c r="H4" s="69"/>
      <c r="I4" s="69"/>
      <c r="J4" s="69"/>
      <c r="K4" s="69"/>
      <c r="L4" s="69"/>
    </row>
    <row r="5" spans="2:12" x14ac:dyDescent="0.5">
      <c r="B5" s="80"/>
      <c r="G5" s="81"/>
    </row>
    <row r="6" spans="2:12" ht="37.5" x14ac:dyDescent="0.6">
      <c r="B6" s="86" t="s">
        <v>126</v>
      </c>
      <c r="C6" s="87" t="s">
        <v>168</v>
      </c>
      <c r="D6" s="87" t="s">
        <v>166</v>
      </c>
      <c r="E6" s="87" t="s">
        <v>167</v>
      </c>
      <c r="F6" s="88"/>
      <c r="G6" s="81"/>
    </row>
    <row r="7" spans="2:12" ht="20.5" customHeight="1" x14ac:dyDescent="0.5">
      <c r="B7" s="89" t="s">
        <v>162</v>
      </c>
      <c r="C7" s="90">
        <f>VLOOKUP(B4,'Heritage Index rankings 2020'!A:D,2,0)</f>
        <v>4</v>
      </c>
      <c r="D7" s="91">
        <f>VLOOKUP(B4,'Heritage Index rankings 2020'!A:G,5,0)</f>
        <v>9</v>
      </c>
      <c r="E7" s="91">
        <f>-(C7-D7)</f>
        <v>5</v>
      </c>
      <c r="F7" s="92"/>
      <c r="G7" s="81" t="s">
        <v>131</v>
      </c>
    </row>
    <row r="8" spans="2:12" ht="19.5" customHeight="1" x14ac:dyDescent="0.5">
      <c r="B8" s="89" t="s">
        <v>163</v>
      </c>
      <c r="C8" s="91">
        <f>VLOOKUP(B4,'Heritage Index rankings 2020'!A:D,3,0)</f>
        <v>1</v>
      </c>
      <c r="D8" s="91">
        <f>VLOOKUP(B4,'Heritage Index rankings 2020'!A:G,6,0)</f>
        <v>5</v>
      </c>
      <c r="E8" s="91">
        <f t="shared" ref="E8:E9" si="0">-(C8-D8)</f>
        <v>4</v>
      </c>
      <c r="F8" s="92"/>
      <c r="G8" s="81"/>
    </row>
    <row r="9" spans="2:12" ht="18.5" customHeight="1" x14ac:dyDescent="0.5">
      <c r="B9" s="89" t="s">
        <v>164</v>
      </c>
      <c r="C9" s="91">
        <f>VLOOKUP(B4,'Heritage Index rankings 2020'!A:D,4,0)</f>
        <v>11</v>
      </c>
      <c r="D9" s="91">
        <f>VLOOKUP(B4,'Heritage Index rankings 2020'!A:G,7,0)</f>
        <v>11</v>
      </c>
      <c r="E9" s="91">
        <f t="shared" si="0"/>
        <v>0</v>
      </c>
      <c r="F9" s="92"/>
      <c r="G9" s="81"/>
    </row>
    <row r="10" spans="2:12" ht="18" customHeight="1" x14ac:dyDescent="0.5">
      <c r="B10" s="89" t="s">
        <v>165</v>
      </c>
      <c r="C10" s="91">
        <f>VLOOKUP(B4,'Heritage Index rankings 2020'!A:H,8,0)</f>
        <v>3</v>
      </c>
      <c r="D10" s="91">
        <f>23-VLOOKUP(B4,'Heritage Index rankings 2016'!G:H,2,0)</f>
        <v>6</v>
      </c>
      <c r="E10" s="91">
        <f>(C10-D10)</f>
        <v>-3</v>
      </c>
      <c r="F10" s="92"/>
      <c r="G10" s="81"/>
    </row>
    <row r="11" spans="2:12" ht="14.5" customHeight="1" x14ac:dyDescent="0.5">
      <c r="B11" s="93"/>
      <c r="C11" s="94"/>
      <c r="G11" s="81"/>
    </row>
    <row r="12" spans="2:12" ht="21.5" thickBot="1" x14ac:dyDescent="0.65">
      <c r="B12" s="86" t="s">
        <v>127</v>
      </c>
      <c r="C12" s="95"/>
      <c r="G12" s="81"/>
    </row>
    <row r="13" spans="2:12" ht="37" x14ac:dyDescent="0.55000000000000004">
      <c r="B13" s="96" t="s">
        <v>128</v>
      </c>
      <c r="C13" s="97" t="s">
        <v>168</v>
      </c>
      <c r="D13" s="98" t="s">
        <v>166</v>
      </c>
      <c r="E13" s="98" t="s">
        <v>167</v>
      </c>
      <c r="F13" s="99"/>
      <c r="G13" s="81"/>
    </row>
    <row r="14" spans="2:12" x14ac:dyDescent="0.5">
      <c r="B14" s="100" t="s">
        <v>17</v>
      </c>
      <c r="C14" s="101">
        <f>VLOOKUP(B4,'Heritage Index rankings 2020'!A:K,9,0)</f>
        <v>4</v>
      </c>
      <c r="D14" s="101">
        <f>VLOOKUP(B4,'Heritage Index rankings 2016'!M:N,2,0)</f>
        <v>12</v>
      </c>
      <c r="E14" s="102">
        <f>-(C14-D14)</f>
        <v>8</v>
      </c>
      <c r="F14" s="92"/>
      <c r="G14" s="81"/>
    </row>
    <row r="15" spans="2:12" x14ac:dyDescent="0.5">
      <c r="B15" s="100" t="s">
        <v>18</v>
      </c>
      <c r="C15" s="101">
        <f>VLOOKUP(B4,'Heritage Index rankings 2020'!A:T,18,0)</f>
        <v>6</v>
      </c>
      <c r="D15" s="101">
        <f>VLOOKUP(B4,'Heritage Index rankings 2016'!S:T,2,0)</f>
        <v>5</v>
      </c>
      <c r="E15" s="102">
        <f t="shared" ref="E15:E20" si="1">-(C15-D15)</f>
        <v>-1</v>
      </c>
      <c r="F15" s="92"/>
      <c r="G15" s="81"/>
    </row>
    <row r="16" spans="2:12" x14ac:dyDescent="0.5">
      <c r="B16" s="103" t="s">
        <v>129</v>
      </c>
      <c r="C16" s="101">
        <f>VLOOKUP(B4, 'Heritage Index rankings 2020'!A:W,21,0)</f>
        <v>3</v>
      </c>
      <c r="D16" s="104">
        <f>VLOOKUP(B4,'Heritage Index rankings 2016'!Y:Z,2,0)</f>
        <v>2</v>
      </c>
      <c r="E16" s="102">
        <f t="shared" si="1"/>
        <v>-1</v>
      </c>
      <c r="F16" s="92"/>
      <c r="G16" s="81"/>
    </row>
    <row r="17" spans="2:7" x14ac:dyDescent="0.5">
      <c r="B17" s="103" t="s">
        <v>76</v>
      </c>
      <c r="C17" s="101">
        <f>VLOOKUP(B4, 'Heritage Index rankings 2020'!A:N,12,0)</f>
        <v>1</v>
      </c>
      <c r="D17" s="101">
        <f>VLOOKUP(B4,'Heritage Index rankings 2016'!AE:AF,2,0)</f>
        <v>3</v>
      </c>
      <c r="E17" s="102">
        <f t="shared" si="1"/>
        <v>2</v>
      </c>
      <c r="F17" s="92"/>
      <c r="G17" s="81"/>
    </row>
    <row r="18" spans="2:7" x14ac:dyDescent="0.5">
      <c r="B18" s="103" t="s">
        <v>87</v>
      </c>
      <c r="C18" s="101">
        <f>VLOOKUP(B4, 'Heritage Index rankings 2020'!A:Q,15,0)</f>
        <v>13</v>
      </c>
      <c r="D18" s="101">
        <f>VLOOKUP(B4,'Heritage Index rankings 2016'!AK:AL,2,0)</f>
        <v>13</v>
      </c>
      <c r="E18" s="102">
        <f t="shared" si="1"/>
        <v>0</v>
      </c>
      <c r="F18" s="92"/>
      <c r="G18" s="81"/>
    </row>
    <row r="19" spans="2:7" x14ac:dyDescent="0.5">
      <c r="B19" s="103" t="s">
        <v>130</v>
      </c>
      <c r="C19" s="101">
        <f>VLOOKUP(B4, 'Heritage Index rankings 2020'!A:Z,24,0)</f>
        <v>16</v>
      </c>
      <c r="D19" s="101">
        <f>VLOOKUP(B4,'Heritage Index rankings 2016'!AM:AN,2,0)</f>
        <v>14</v>
      </c>
      <c r="E19" s="102">
        <f t="shared" si="1"/>
        <v>-2</v>
      </c>
      <c r="F19" s="92"/>
      <c r="G19" s="81"/>
    </row>
    <row r="20" spans="2:7" ht="17" thickBot="1" x14ac:dyDescent="0.55000000000000004">
      <c r="B20" s="105" t="s">
        <v>30</v>
      </c>
      <c r="C20" s="106">
        <f>VLOOKUP(B4, 'Heritage Index rankings 2020'!A:AC,27,0)</f>
        <v>22</v>
      </c>
      <c r="D20" s="106">
        <f>VLOOKUP(B4,'Heritage Index rankings 2016'!AO:AP,2,0)</f>
        <v>22</v>
      </c>
      <c r="E20" s="102">
        <f t="shared" si="1"/>
        <v>0</v>
      </c>
      <c r="F20" s="92"/>
      <c r="G20" s="81"/>
    </row>
    <row r="21" spans="2:7" x14ac:dyDescent="0.5">
      <c r="B21" s="80"/>
      <c r="G21" s="81"/>
    </row>
    <row r="22" spans="2:7" x14ac:dyDescent="0.5">
      <c r="B22" s="107"/>
      <c r="C22" s="108"/>
      <c r="D22" s="108"/>
      <c r="E22" s="108"/>
      <c r="F22" s="108"/>
      <c r="G22" s="109"/>
    </row>
  </sheetData>
  <conditionalFormatting sqref="E7:E10">
    <cfRule type="iconSet" priority="2">
      <iconSet iconSet="5Arrows">
        <cfvo type="percent" val="0"/>
        <cfvo type="num" val="-2"/>
        <cfvo type="num" val="0"/>
        <cfvo type="num" val="1"/>
        <cfvo type="num" val="3"/>
      </iconSet>
    </cfRule>
  </conditionalFormatting>
  <conditionalFormatting sqref="E14:E20">
    <cfRule type="iconSet" priority="1">
      <iconSet iconSet="5Arrows">
        <cfvo type="percent" val="0"/>
        <cfvo type="num" val="-2"/>
        <cfvo type="num" val="0"/>
        <cfvo type="num" val="1"/>
        <cfvo type="num" val="3"/>
      </iconSet>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403255-7FFD-4BE1-BFD0-352928E41234}">
          <x14:formula1>
            <xm:f>'Heritage Index rankings 2020'!$A$4:$A$25</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H29"/>
  <sheetViews>
    <sheetView zoomScale="70" zoomScaleNormal="70" workbookViewId="0">
      <pane ySplit="1" topLeftCell="A2" activePane="bottomLeft" state="frozen"/>
      <selection activeCell="A4" sqref="A4"/>
      <selection pane="bottomLeft" activeCell="CF5" sqref="CF5"/>
    </sheetView>
  </sheetViews>
  <sheetFormatPr defaultRowHeight="16" x14ac:dyDescent="0.5"/>
  <cols>
    <col min="1" max="1" width="18.1796875" style="115" bestFit="1" customWidth="1"/>
    <col min="2" max="5" width="8.81640625" style="115" bestFit="1" customWidth="1"/>
    <col min="6" max="6" width="9" style="115" bestFit="1" customWidth="1"/>
    <col min="7" max="7" width="8.81640625" style="115" bestFit="1" customWidth="1"/>
    <col min="8" max="8" width="8.81640625" style="151" bestFit="1" customWidth="1"/>
    <col min="9" max="9" width="13.54296875" style="115" bestFit="1" customWidth="1"/>
    <col min="10" max="17" width="8.81640625" style="115" bestFit="1" customWidth="1"/>
    <col min="18" max="18" width="8.81640625" style="151" bestFit="1" customWidth="1"/>
    <col min="19" max="20" width="8.81640625" style="115" bestFit="1" customWidth="1"/>
    <col min="21" max="21" width="8.81640625" style="151" bestFit="1" customWidth="1"/>
    <col min="22" max="22" width="12.36328125" style="115" bestFit="1" customWidth="1"/>
    <col min="23" max="26" width="8.81640625" style="115" bestFit="1" customWidth="1"/>
    <col min="27" max="27" width="8.81640625" style="151" bestFit="1" customWidth="1"/>
    <col min="28" max="32" width="8.81640625" style="115" bestFit="1" customWidth="1"/>
    <col min="33" max="33" width="8.81640625" style="151" bestFit="1" customWidth="1"/>
    <col min="34" max="34" width="12.36328125" style="115" bestFit="1" customWidth="1"/>
    <col min="35" max="36" width="8.81640625" style="115" bestFit="1" customWidth="1"/>
    <col min="37" max="37" width="8.81640625" style="151" bestFit="1" customWidth="1"/>
    <col min="38" max="43" width="8.81640625" style="115" bestFit="1" customWidth="1"/>
    <col min="44" max="44" width="8.81640625" style="151" bestFit="1" customWidth="1"/>
    <col min="45" max="46" width="8.81640625" style="115" bestFit="1" customWidth="1"/>
    <col min="47" max="47" width="13.453125" style="115" bestFit="1" customWidth="1"/>
    <col min="48" max="50" width="8.81640625" style="115" bestFit="1" customWidth="1"/>
    <col min="51" max="51" width="8.81640625" style="151" bestFit="1" customWidth="1"/>
    <col min="52" max="53" width="8.81640625" style="115" bestFit="1" customWidth="1"/>
    <col min="54" max="54" width="10.54296875" style="115" bestFit="1" customWidth="1"/>
    <col min="55" max="55" width="8.81640625" style="115" bestFit="1" customWidth="1"/>
    <col min="56" max="56" width="11.54296875" style="115" bestFit="1" customWidth="1"/>
    <col min="57" max="57" width="8.81640625" style="115" bestFit="1" customWidth="1"/>
    <col min="58" max="58" width="10.54296875" style="115" bestFit="1" customWidth="1"/>
    <col min="59" max="60" width="8.81640625" style="115" bestFit="1" customWidth="1"/>
    <col min="61" max="61" width="9.1796875" style="115" bestFit="1" customWidth="1"/>
    <col min="62" max="64" width="8.81640625" style="115" bestFit="1" customWidth="1"/>
    <col min="65" max="65" width="8.81640625" style="151" bestFit="1" customWidth="1"/>
    <col min="66" max="67" width="8.81640625" style="115" bestFit="1" customWidth="1"/>
    <col min="68" max="68" width="12.36328125" style="115" bestFit="1" customWidth="1"/>
    <col min="69" max="71" width="8.81640625" style="115" bestFit="1" customWidth="1"/>
    <col min="72" max="72" width="8.81640625" style="151" bestFit="1" customWidth="1"/>
    <col min="73" max="73" width="8.81640625" style="115" bestFit="1" customWidth="1"/>
    <col min="74" max="74" width="12.36328125" style="115" bestFit="1" customWidth="1"/>
    <col min="75" max="77" width="8.81640625" style="115" bestFit="1" customWidth="1"/>
    <col min="78" max="78" width="8.81640625" style="151" bestFit="1" customWidth="1"/>
    <col min="79" max="79" width="8.90625" style="115" bestFit="1" customWidth="1"/>
    <col min="80" max="80" width="11.90625" style="115" bestFit="1" customWidth="1"/>
    <col min="81" max="81" width="8.90625" style="115" bestFit="1" customWidth="1"/>
    <col min="82" max="86" width="8.81640625" style="115" bestFit="1" customWidth="1"/>
    <col min="87" max="16384" width="8.7265625" style="115"/>
  </cols>
  <sheetData>
    <row r="1" spans="1:86" s="146" customFormat="1" ht="18.5" x14ac:dyDescent="0.55000000000000004">
      <c r="A1" s="145" t="s">
        <v>31</v>
      </c>
      <c r="B1" s="158" t="s">
        <v>38</v>
      </c>
      <c r="C1" s="158"/>
      <c r="D1" s="158"/>
      <c r="E1" s="158"/>
      <c r="F1" s="158"/>
      <c r="G1" s="158"/>
      <c r="H1" s="158"/>
      <c r="I1" s="158"/>
      <c r="J1" s="158"/>
      <c r="K1" s="158"/>
      <c r="L1" s="158"/>
      <c r="M1" s="158"/>
      <c r="N1" s="158"/>
      <c r="O1" s="158"/>
      <c r="P1" s="158"/>
      <c r="Q1" s="158"/>
      <c r="R1" s="158"/>
      <c r="S1" s="159" t="s">
        <v>56</v>
      </c>
      <c r="T1" s="159"/>
      <c r="U1" s="159"/>
      <c r="V1" s="159"/>
      <c r="W1" s="159"/>
      <c r="X1" s="159"/>
      <c r="Y1" s="159"/>
      <c r="Z1" s="159"/>
      <c r="AA1" s="159"/>
      <c r="AB1" s="160" t="s">
        <v>62</v>
      </c>
      <c r="AC1" s="160"/>
      <c r="AD1" s="160"/>
      <c r="AE1" s="160"/>
      <c r="AF1" s="160"/>
      <c r="AG1" s="160"/>
      <c r="AH1" s="160"/>
      <c r="AI1" s="160"/>
      <c r="AJ1" s="160"/>
      <c r="AK1" s="160"/>
      <c r="AL1" s="161" t="s">
        <v>76</v>
      </c>
      <c r="AM1" s="161"/>
      <c r="AN1" s="161"/>
      <c r="AO1" s="161"/>
      <c r="AP1" s="161"/>
      <c r="AQ1" s="161"/>
      <c r="AR1" s="161"/>
      <c r="AS1" s="161"/>
      <c r="AT1" s="161"/>
      <c r="AU1" s="161"/>
      <c r="AV1" s="161"/>
      <c r="AW1" s="161"/>
      <c r="AX1" s="161"/>
      <c r="AY1" s="161"/>
      <c r="AZ1" s="162" t="s">
        <v>87</v>
      </c>
      <c r="BA1" s="162"/>
      <c r="BB1" s="162"/>
      <c r="BC1" s="162"/>
      <c r="BD1" s="162"/>
      <c r="BE1" s="162"/>
      <c r="BF1" s="162"/>
      <c r="BG1" s="162"/>
      <c r="BH1" s="162"/>
      <c r="BI1" s="162"/>
      <c r="BJ1" s="162"/>
      <c r="BK1" s="162"/>
      <c r="BL1" s="162"/>
      <c r="BM1" s="162"/>
      <c r="BN1" s="162"/>
      <c r="BO1" s="162"/>
      <c r="BP1" s="162"/>
      <c r="BQ1" s="162"/>
      <c r="BR1" s="162"/>
      <c r="BS1" s="162"/>
      <c r="BT1" s="162"/>
      <c r="BU1" s="163" t="s">
        <v>108</v>
      </c>
      <c r="BV1" s="163"/>
      <c r="BW1" s="163"/>
      <c r="BX1" s="163"/>
      <c r="BY1" s="163"/>
      <c r="BZ1" s="163"/>
      <c r="CA1" s="164" t="s">
        <v>114</v>
      </c>
      <c r="CB1" s="164"/>
      <c r="CC1" s="164"/>
      <c r="CD1" s="164"/>
      <c r="CE1" s="164"/>
      <c r="CF1" s="164"/>
      <c r="CG1" s="164"/>
      <c r="CH1" s="164"/>
    </row>
    <row r="2" spans="1:86" s="117" customFormat="1" x14ac:dyDescent="0.5">
      <c r="A2" s="116" t="s">
        <v>120</v>
      </c>
      <c r="B2" s="147" t="s">
        <v>26</v>
      </c>
      <c r="C2" s="147"/>
      <c r="D2" s="147"/>
      <c r="E2" s="147"/>
      <c r="F2" s="147"/>
      <c r="G2" s="147"/>
      <c r="H2" s="147"/>
      <c r="I2" s="147" t="s">
        <v>27</v>
      </c>
      <c r="J2" s="147"/>
      <c r="K2" s="147"/>
      <c r="L2" s="147"/>
      <c r="M2" s="147"/>
      <c r="N2" s="147"/>
      <c r="O2" s="147"/>
      <c r="P2" s="147"/>
      <c r="Q2" s="147"/>
      <c r="R2" s="147"/>
      <c r="S2" s="147" t="s">
        <v>26</v>
      </c>
      <c r="T2" s="147"/>
      <c r="U2" s="147"/>
      <c r="V2" s="147" t="s">
        <v>27</v>
      </c>
      <c r="W2" s="147"/>
      <c r="X2" s="147"/>
      <c r="Y2" s="147"/>
      <c r="Z2" s="147"/>
      <c r="AA2" s="147"/>
      <c r="AB2" s="147" t="s">
        <v>26</v>
      </c>
      <c r="AC2" s="147"/>
      <c r="AD2" s="147"/>
      <c r="AE2" s="147"/>
      <c r="AF2" s="147"/>
      <c r="AG2" s="147"/>
      <c r="AH2" s="147" t="s">
        <v>27</v>
      </c>
      <c r="AI2" s="147"/>
      <c r="AJ2" s="147"/>
      <c r="AK2" s="147"/>
      <c r="AL2" s="147" t="s">
        <v>26</v>
      </c>
      <c r="AM2" s="147"/>
      <c r="AN2" s="147"/>
      <c r="AO2" s="147"/>
      <c r="AP2" s="147"/>
      <c r="AQ2" s="147"/>
      <c r="AR2" s="147"/>
      <c r="AS2" s="147" t="s">
        <v>27</v>
      </c>
      <c r="AT2" s="147"/>
      <c r="AU2" s="147"/>
      <c r="AV2" s="147"/>
      <c r="AW2" s="147"/>
      <c r="AX2" s="147"/>
      <c r="AY2" s="147"/>
      <c r="AZ2" s="147" t="s">
        <v>26</v>
      </c>
      <c r="BA2" s="147"/>
      <c r="BB2" s="147"/>
      <c r="BC2" s="147"/>
      <c r="BD2" s="147"/>
      <c r="BE2" s="147"/>
      <c r="BF2" s="147"/>
      <c r="BG2" s="147"/>
      <c r="BH2" s="147"/>
      <c r="BI2" s="147"/>
      <c r="BJ2" s="147"/>
      <c r="BK2" s="147"/>
      <c r="BL2" s="147"/>
      <c r="BM2" s="147"/>
      <c r="BN2" s="147" t="s">
        <v>27</v>
      </c>
      <c r="BO2" s="147"/>
      <c r="BP2" s="147"/>
      <c r="BQ2" s="147"/>
      <c r="BR2" s="147"/>
      <c r="BS2" s="147"/>
      <c r="BT2" s="147"/>
      <c r="BU2" s="147" t="s">
        <v>27</v>
      </c>
      <c r="BV2" s="147"/>
      <c r="BW2" s="147"/>
      <c r="BX2" s="147"/>
      <c r="BY2" s="147"/>
      <c r="BZ2" s="147"/>
      <c r="CA2" s="147" t="s">
        <v>27</v>
      </c>
      <c r="CB2" s="147"/>
      <c r="CC2" s="147"/>
      <c r="CD2" s="147"/>
      <c r="CE2" s="147"/>
      <c r="CF2" s="147"/>
      <c r="CG2" s="147"/>
      <c r="CH2" s="147"/>
    </row>
    <row r="3" spans="1:86" ht="49.5" customHeight="1" x14ac:dyDescent="0.5">
      <c r="A3" s="118" t="s">
        <v>34</v>
      </c>
      <c r="B3" s="119" t="s">
        <v>39</v>
      </c>
      <c r="C3" s="119" t="s">
        <v>41</v>
      </c>
      <c r="D3" s="119" t="s">
        <v>42</v>
      </c>
      <c r="E3" s="119" t="s">
        <v>43</v>
      </c>
      <c r="F3" s="119" t="s">
        <v>44</v>
      </c>
      <c r="G3" s="119" t="s">
        <v>170</v>
      </c>
      <c r="H3" s="148" t="s">
        <v>45</v>
      </c>
      <c r="I3" s="119" t="s">
        <v>268</v>
      </c>
      <c r="J3" s="119" t="s">
        <v>269</v>
      </c>
      <c r="K3" s="119" t="s">
        <v>250</v>
      </c>
      <c r="L3" s="119" t="s">
        <v>251</v>
      </c>
      <c r="M3" s="119" t="s">
        <v>53</v>
      </c>
      <c r="N3" s="119" t="s">
        <v>171</v>
      </c>
      <c r="O3" s="119" t="s">
        <v>51</v>
      </c>
      <c r="P3" s="119" t="s">
        <v>172</v>
      </c>
      <c r="Q3" s="119" t="s">
        <v>173</v>
      </c>
      <c r="R3" s="148" t="s">
        <v>174</v>
      </c>
      <c r="S3" s="119" t="s">
        <v>175</v>
      </c>
      <c r="T3" s="119" t="s">
        <v>59</v>
      </c>
      <c r="U3" s="148" t="s">
        <v>57</v>
      </c>
      <c r="V3" s="119" t="s">
        <v>268</v>
      </c>
      <c r="W3" s="119" t="s">
        <v>269</v>
      </c>
      <c r="X3" s="119" t="s">
        <v>176</v>
      </c>
      <c r="Y3" s="119" t="s">
        <v>177</v>
      </c>
      <c r="Z3" s="119" t="s">
        <v>178</v>
      </c>
      <c r="AA3" s="148" t="s">
        <v>179</v>
      </c>
      <c r="AB3" s="119" t="s">
        <v>69</v>
      </c>
      <c r="AC3" s="119" t="s">
        <v>63</v>
      </c>
      <c r="AD3" s="119" t="s">
        <v>180</v>
      </c>
      <c r="AE3" s="119" t="s">
        <v>65</v>
      </c>
      <c r="AF3" s="119" t="s">
        <v>67</v>
      </c>
      <c r="AG3" s="148" t="s">
        <v>181</v>
      </c>
      <c r="AH3" s="119" t="s">
        <v>268</v>
      </c>
      <c r="AI3" s="119" t="s">
        <v>269</v>
      </c>
      <c r="AJ3" s="119" t="s">
        <v>73</v>
      </c>
      <c r="AK3" s="148" t="s">
        <v>74</v>
      </c>
      <c r="AL3" s="120" t="s">
        <v>77</v>
      </c>
      <c r="AM3" s="121" t="s">
        <v>79</v>
      </c>
      <c r="AN3" s="121" t="s">
        <v>182</v>
      </c>
      <c r="AO3" s="119" t="s">
        <v>81</v>
      </c>
      <c r="AP3" s="119" t="s">
        <v>183</v>
      </c>
      <c r="AQ3" s="119" t="s">
        <v>82</v>
      </c>
      <c r="AR3" s="148" t="s">
        <v>248</v>
      </c>
      <c r="AS3" s="121" t="s">
        <v>184</v>
      </c>
      <c r="AT3" s="119" t="s">
        <v>84</v>
      </c>
      <c r="AU3" s="119" t="s">
        <v>268</v>
      </c>
      <c r="AV3" s="119" t="s">
        <v>269</v>
      </c>
      <c r="AW3" s="119" t="s">
        <v>85</v>
      </c>
      <c r="AX3" s="119" t="s">
        <v>185</v>
      </c>
      <c r="AY3" s="148" t="s">
        <v>86</v>
      </c>
      <c r="AZ3" s="120" t="s">
        <v>186</v>
      </c>
      <c r="BA3" s="119" t="s">
        <v>88</v>
      </c>
      <c r="BB3" s="119" t="s">
        <v>90</v>
      </c>
      <c r="BC3" s="119" t="s">
        <v>89</v>
      </c>
      <c r="BD3" s="119" t="s">
        <v>93</v>
      </c>
      <c r="BE3" s="119" t="s">
        <v>92</v>
      </c>
      <c r="BF3" s="119" t="s">
        <v>91</v>
      </c>
      <c r="BG3" s="119" t="s">
        <v>94</v>
      </c>
      <c r="BH3" s="119" t="s">
        <v>95</v>
      </c>
      <c r="BI3" s="119" t="s">
        <v>187</v>
      </c>
      <c r="BJ3" s="119" t="s">
        <v>96</v>
      </c>
      <c r="BK3" s="119" t="s">
        <v>98</v>
      </c>
      <c r="BL3" s="119" t="s">
        <v>102</v>
      </c>
      <c r="BM3" s="148" t="s">
        <v>99</v>
      </c>
      <c r="BN3" s="119" t="s">
        <v>104</v>
      </c>
      <c r="BO3" s="119" t="s">
        <v>105</v>
      </c>
      <c r="BP3" s="119" t="s">
        <v>268</v>
      </c>
      <c r="BQ3" s="119" t="s">
        <v>269</v>
      </c>
      <c r="BR3" s="119" t="s">
        <v>106</v>
      </c>
      <c r="BS3" s="119" t="s">
        <v>188</v>
      </c>
      <c r="BT3" s="148" t="s">
        <v>107</v>
      </c>
      <c r="BU3" s="119" t="s">
        <v>109</v>
      </c>
      <c r="BV3" s="119" t="s">
        <v>268</v>
      </c>
      <c r="BW3" s="119" t="s">
        <v>269</v>
      </c>
      <c r="BX3" s="122" t="s">
        <v>110</v>
      </c>
      <c r="BY3" s="119" t="s">
        <v>113</v>
      </c>
      <c r="BZ3" s="148" t="s">
        <v>121</v>
      </c>
      <c r="CA3" s="119" t="s">
        <v>117</v>
      </c>
      <c r="CB3" s="119" t="s">
        <v>118</v>
      </c>
      <c r="CC3" s="119" t="s">
        <v>189</v>
      </c>
      <c r="CD3" s="119" t="s">
        <v>190</v>
      </c>
      <c r="CE3" s="119" t="s">
        <v>191</v>
      </c>
      <c r="CF3" s="119" t="s">
        <v>115</v>
      </c>
      <c r="CG3" s="119" t="s">
        <v>192</v>
      </c>
      <c r="CH3" s="119" t="s">
        <v>119</v>
      </c>
    </row>
    <row r="4" spans="1:86" s="165" customFormat="1" ht="51.5" customHeight="1" x14ac:dyDescent="0.5">
      <c r="A4" s="118" t="s">
        <v>36</v>
      </c>
      <c r="B4" s="119" t="s">
        <v>193</v>
      </c>
      <c r="C4" s="119" t="s">
        <v>193</v>
      </c>
      <c r="D4" s="119" t="s">
        <v>193</v>
      </c>
      <c r="E4" s="119" t="s">
        <v>193</v>
      </c>
      <c r="F4" s="119" t="s">
        <v>193</v>
      </c>
      <c r="G4" s="119" t="s">
        <v>48</v>
      </c>
      <c r="H4" s="148" t="s">
        <v>46</v>
      </c>
      <c r="I4" s="119" t="s">
        <v>270</v>
      </c>
      <c r="J4" s="119" t="s">
        <v>270</v>
      </c>
      <c r="K4" s="119" t="s">
        <v>193</v>
      </c>
      <c r="L4" s="119" t="s">
        <v>193</v>
      </c>
      <c r="M4" s="119" t="s">
        <v>54</v>
      </c>
      <c r="N4" s="119" t="s">
        <v>194</v>
      </c>
      <c r="O4" s="119" t="s">
        <v>194</v>
      </c>
      <c r="P4" s="119" t="s">
        <v>122</v>
      </c>
      <c r="Q4" s="119" t="s">
        <v>122</v>
      </c>
      <c r="R4" s="148" t="s">
        <v>195</v>
      </c>
      <c r="S4" s="119" t="s">
        <v>196</v>
      </c>
      <c r="T4" s="119" t="s">
        <v>271</v>
      </c>
      <c r="U4" s="148" t="s">
        <v>58</v>
      </c>
      <c r="V4" s="119" t="s">
        <v>270</v>
      </c>
      <c r="W4" s="119" t="s">
        <v>270</v>
      </c>
      <c r="X4" s="119" t="s">
        <v>194</v>
      </c>
      <c r="Y4" s="119" t="s">
        <v>197</v>
      </c>
      <c r="Z4" s="119" t="s">
        <v>272</v>
      </c>
      <c r="AA4" s="148" t="s">
        <v>195</v>
      </c>
      <c r="AB4" s="119" t="s">
        <v>70</v>
      </c>
      <c r="AC4" s="119" t="s">
        <v>123</v>
      </c>
      <c r="AD4" s="119" t="s">
        <v>72</v>
      </c>
      <c r="AE4" s="119" t="s">
        <v>66</v>
      </c>
      <c r="AF4" s="119" t="s">
        <v>66</v>
      </c>
      <c r="AG4" s="148" t="s">
        <v>193</v>
      </c>
      <c r="AH4" s="119" t="s">
        <v>270</v>
      </c>
      <c r="AI4" s="119" t="s">
        <v>270</v>
      </c>
      <c r="AJ4" s="119" t="s">
        <v>272</v>
      </c>
      <c r="AK4" s="148" t="s">
        <v>66</v>
      </c>
      <c r="AL4" s="119" t="s">
        <v>198</v>
      </c>
      <c r="AM4" s="119" t="s">
        <v>198</v>
      </c>
      <c r="AN4" s="119" t="s">
        <v>83</v>
      </c>
      <c r="AO4" s="119" t="s">
        <v>193</v>
      </c>
      <c r="AP4" s="119" t="s">
        <v>193</v>
      </c>
      <c r="AQ4" s="119" t="s">
        <v>198</v>
      </c>
      <c r="AR4" s="148" t="s">
        <v>249</v>
      </c>
      <c r="AS4" s="119" t="s">
        <v>273</v>
      </c>
      <c r="AT4" s="119" t="s">
        <v>124</v>
      </c>
      <c r="AU4" s="119" t="s">
        <v>270</v>
      </c>
      <c r="AV4" s="119" t="s">
        <v>270</v>
      </c>
      <c r="AW4" s="119" t="s">
        <v>194</v>
      </c>
      <c r="AX4" s="119" t="s">
        <v>194</v>
      </c>
      <c r="AY4" s="148" t="s">
        <v>194</v>
      </c>
      <c r="AZ4" s="119" t="s">
        <v>198</v>
      </c>
      <c r="BA4" s="119" t="s">
        <v>198</v>
      </c>
      <c r="BB4" s="119" t="s">
        <v>198</v>
      </c>
      <c r="BC4" s="119" t="s">
        <v>198</v>
      </c>
      <c r="BD4" s="119" t="s">
        <v>198</v>
      </c>
      <c r="BE4" s="119" t="s">
        <v>198</v>
      </c>
      <c r="BF4" s="119" t="s">
        <v>198</v>
      </c>
      <c r="BG4" s="119" t="s">
        <v>198</v>
      </c>
      <c r="BH4" s="119" t="s">
        <v>125</v>
      </c>
      <c r="BI4" s="119" t="s">
        <v>193</v>
      </c>
      <c r="BJ4" s="119" t="s">
        <v>198</v>
      </c>
      <c r="BK4" s="119" t="s">
        <v>46</v>
      </c>
      <c r="BL4" s="119" t="s">
        <v>103</v>
      </c>
      <c r="BM4" s="148" t="s">
        <v>199</v>
      </c>
      <c r="BN4" s="119" t="s">
        <v>125</v>
      </c>
      <c r="BO4" s="119" t="s">
        <v>200</v>
      </c>
      <c r="BP4" s="119" t="s">
        <v>270</v>
      </c>
      <c r="BQ4" s="119" t="s">
        <v>270</v>
      </c>
      <c r="BR4" s="119" t="s">
        <v>194</v>
      </c>
      <c r="BS4" s="119" t="s">
        <v>194</v>
      </c>
      <c r="BT4" s="148" t="s">
        <v>194</v>
      </c>
      <c r="BU4" s="119" t="s">
        <v>274</v>
      </c>
      <c r="BV4" s="119" t="s">
        <v>270</v>
      </c>
      <c r="BW4" s="119" t="s">
        <v>270</v>
      </c>
      <c r="BX4" s="122" t="s">
        <v>111</v>
      </c>
      <c r="BY4" s="119" t="s">
        <v>272</v>
      </c>
      <c r="BZ4" s="148" t="s">
        <v>201</v>
      </c>
      <c r="CA4" s="119" t="s">
        <v>116</v>
      </c>
      <c r="CB4" s="119" t="s">
        <v>116</v>
      </c>
      <c r="CC4" s="119" t="s">
        <v>116</v>
      </c>
      <c r="CD4" s="122" t="s">
        <v>202</v>
      </c>
      <c r="CE4" s="119" t="s">
        <v>203</v>
      </c>
      <c r="CF4" s="119" t="s">
        <v>275</v>
      </c>
      <c r="CG4" s="119" t="s">
        <v>194</v>
      </c>
      <c r="CH4" s="119" t="s">
        <v>194</v>
      </c>
    </row>
    <row r="5" spans="1:86" ht="51.5" customHeight="1" x14ac:dyDescent="0.5">
      <c r="A5" s="118" t="s">
        <v>267</v>
      </c>
      <c r="B5" s="119" t="s">
        <v>217</v>
      </c>
      <c r="C5" s="119" t="s">
        <v>218</v>
      </c>
      <c r="D5" s="119" t="s">
        <v>218</v>
      </c>
      <c r="E5" s="119" t="s">
        <v>219</v>
      </c>
      <c r="F5" s="119" t="s">
        <v>220</v>
      </c>
      <c r="G5" s="119" t="s">
        <v>49</v>
      </c>
      <c r="H5" s="148" t="s">
        <v>47</v>
      </c>
      <c r="I5" s="119" t="s">
        <v>221</v>
      </c>
      <c r="J5" s="119" t="s">
        <v>221</v>
      </c>
      <c r="K5" s="119" t="s">
        <v>222</v>
      </c>
      <c r="L5" s="119" t="s">
        <v>222</v>
      </c>
      <c r="M5" s="119" t="s">
        <v>55</v>
      </c>
      <c r="N5" s="119" t="s">
        <v>205</v>
      </c>
      <c r="O5" s="119" t="s">
        <v>205</v>
      </c>
      <c r="P5" s="119" t="s">
        <v>206</v>
      </c>
      <c r="Q5" s="119" t="s">
        <v>207</v>
      </c>
      <c r="R5" s="148" t="s">
        <v>223</v>
      </c>
      <c r="S5" s="119" t="s">
        <v>208</v>
      </c>
      <c r="T5" s="119" t="s">
        <v>60</v>
      </c>
      <c r="U5" s="148" t="s">
        <v>209</v>
      </c>
      <c r="V5" s="119" t="s">
        <v>221</v>
      </c>
      <c r="W5" s="119" t="s">
        <v>221</v>
      </c>
      <c r="X5" s="119" t="s">
        <v>210</v>
      </c>
      <c r="Y5" s="123" t="s">
        <v>211</v>
      </c>
      <c r="Z5" s="123" t="s">
        <v>61</v>
      </c>
      <c r="AA5" s="148" t="s">
        <v>224</v>
      </c>
      <c r="AB5" s="119" t="s">
        <v>71</v>
      </c>
      <c r="AC5" s="119" t="s">
        <v>64</v>
      </c>
      <c r="AD5" s="119" t="s">
        <v>225</v>
      </c>
      <c r="AE5" s="119" t="s">
        <v>226</v>
      </c>
      <c r="AF5" s="119" t="s">
        <v>226</v>
      </c>
      <c r="AG5" s="148" t="s">
        <v>219</v>
      </c>
      <c r="AH5" s="119" t="s">
        <v>221</v>
      </c>
      <c r="AI5" s="119" t="s">
        <v>221</v>
      </c>
      <c r="AJ5" s="123" t="s">
        <v>61</v>
      </c>
      <c r="AK5" s="148" t="s">
        <v>75</v>
      </c>
      <c r="AL5" s="119" t="s">
        <v>227</v>
      </c>
      <c r="AM5" s="119" t="s">
        <v>228</v>
      </c>
      <c r="AN5" s="123" t="s">
        <v>229</v>
      </c>
      <c r="AO5" s="119" t="s">
        <v>230</v>
      </c>
      <c r="AP5" s="119" t="s">
        <v>230</v>
      </c>
      <c r="AQ5" s="119" t="s">
        <v>231</v>
      </c>
      <c r="AR5" s="148"/>
      <c r="AS5" s="123" t="s">
        <v>213</v>
      </c>
      <c r="AT5" s="123" t="s">
        <v>232</v>
      </c>
      <c r="AU5" s="119" t="s">
        <v>221</v>
      </c>
      <c r="AV5" s="119" t="s">
        <v>221</v>
      </c>
      <c r="AW5" s="119" t="s">
        <v>210</v>
      </c>
      <c r="AX5" s="119" t="s">
        <v>205</v>
      </c>
      <c r="AY5" s="148" t="s">
        <v>205</v>
      </c>
      <c r="AZ5" s="119" t="s">
        <v>212</v>
      </c>
      <c r="BA5" s="119" t="s">
        <v>233</v>
      </c>
      <c r="BB5" s="119" t="s">
        <v>234</v>
      </c>
      <c r="BC5" s="119" t="s">
        <v>212</v>
      </c>
      <c r="BD5" s="119" t="s">
        <v>235</v>
      </c>
      <c r="BE5" s="119" t="s">
        <v>236</v>
      </c>
      <c r="BF5" s="119" t="s">
        <v>237</v>
      </c>
      <c r="BG5" s="119" t="s">
        <v>238</v>
      </c>
      <c r="BH5" s="123" t="s">
        <v>239</v>
      </c>
      <c r="BI5" s="119" t="s">
        <v>204</v>
      </c>
      <c r="BJ5" s="119" t="s">
        <v>212</v>
      </c>
      <c r="BK5" s="119" t="s">
        <v>240</v>
      </c>
      <c r="BL5" s="119" t="s">
        <v>221</v>
      </c>
      <c r="BM5" s="148" t="s">
        <v>101</v>
      </c>
      <c r="BN5" s="123" t="s">
        <v>221</v>
      </c>
      <c r="BO5" s="123" t="s">
        <v>252</v>
      </c>
      <c r="BP5" s="119" t="s">
        <v>221</v>
      </c>
      <c r="BQ5" s="119" t="s">
        <v>221</v>
      </c>
      <c r="BR5" s="119" t="s">
        <v>210</v>
      </c>
      <c r="BS5" s="119" t="s">
        <v>205</v>
      </c>
      <c r="BT5" s="148" t="s">
        <v>205</v>
      </c>
      <c r="BU5" s="123" t="s">
        <v>241</v>
      </c>
      <c r="BV5" s="119" t="s">
        <v>221</v>
      </c>
      <c r="BW5" s="119" t="s">
        <v>221</v>
      </c>
      <c r="BX5" s="124" t="s">
        <v>112</v>
      </c>
      <c r="BY5" s="123" t="s">
        <v>61</v>
      </c>
      <c r="BZ5" s="157" t="s">
        <v>214</v>
      </c>
      <c r="CA5" s="123" t="s">
        <v>215</v>
      </c>
      <c r="CB5" s="123" t="s">
        <v>215</v>
      </c>
      <c r="CC5" s="123" t="s">
        <v>215</v>
      </c>
      <c r="CD5" s="122" t="s">
        <v>216</v>
      </c>
      <c r="CE5" s="119" t="s">
        <v>242</v>
      </c>
      <c r="CF5" s="119" t="s">
        <v>243</v>
      </c>
      <c r="CG5" s="119" t="s">
        <v>205</v>
      </c>
      <c r="CH5" s="119" t="s">
        <v>205</v>
      </c>
    </row>
    <row r="6" spans="1:86" ht="45" customHeight="1" x14ac:dyDescent="0.5">
      <c r="A6" s="127" t="s">
        <v>35</v>
      </c>
      <c r="B6" s="128" t="s">
        <v>40</v>
      </c>
      <c r="C6" s="128" t="s">
        <v>40</v>
      </c>
      <c r="D6" s="128" t="s">
        <v>40</v>
      </c>
      <c r="E6" s="128" t="s">
        <v>40</v>
      </c>
      <c r="F6" s="128" t="s">
        <v>80</v>
      </c>
      <c r="G6" s="128" t="s">
        <v>40</v>
      </c>
      <c r="H6" s="150" t="s">
        <v>40</v>
      </c>
      <c r="I6" s="128" t="s">
        <v>50</v>
      </c>
      <c r="J6" s="128" t="s">
        <v>40</v>
      </c>
      <c r="K6" s="128" t="s">
        <v>40</v>
      </c>
      <c r="L6" s="128" t="s">
        <v>40</v>
      </c>
      <c r="M6" s="128" t="s">
        <v>40</v>
      </c>
      <c r="N6" s="128" t="s">
        <v>50</v>
      </c>
      <c r="O6" s="128" t="s">
        <v>50</v>
      </c>
      <c r="P6" s="128" t="s">
        <v>40</v>
      </c>
      <c r="Q6" s="128" t="s">
        <v>40</v>
      </c>
      <c r="R6" s="150" t="s">
        <v>244</v>
      </c>
      <c r="S6" s="128" t="s">
        <v>40</v>
      </c>
      <c r="T6" s="128" t="s">
        <v>40</v>
      </c>
      <c r="U6" s="150" t="s">
        <v>40</v>
      </c>
      <c r="V6" s="128" t="s">
        <v>50</v>
      </c>
      <c r="W6" s="128" t="s">
        <v>40</v>
      </c>
      <c r="X6" s="128" t="s">
        <v>50</v>
      </c>
      <c r="Y6" s="128" t="s">
        <v>40</v>
      </c>
      <c r="Z6" s="128" t="s">
        <v>40</v>
      </c>
      <c r="AA6" s="150" t="s">
        <v>244</v>
      </c>
      <c r="AB6" s="128" t="s">
        <v>245</v>
      </c>
      <c r="AC6" s="128" t="s">
        <v>40</v>
      </c>
      <c r="AD6" s="128" t="s">
        <v>40</v>
      </c>
      <c r="AE6" s="128" t="s">
        <v>246</v>
      </c>
      <c r="AF6" s="128" t="s">
        <v>68</v>
      </c>
      <c r="AG6" s="150" t="s">
        <v>40</v>
      </c>
      <c r="AH6" s="128" t="s">
        <v>50</v>
      </c>
      <c r="AI6" s="128" t="s">
        <v>40</v>
      </c>
      <c r="AJ6" s="128" t="s">
        <v>40</v>
      </c>
      <c r="AK6" s="150" t="s">
        <v>246</v>
      </c>
      <c r="AL6" s="128" t="s">
        <v>80</v>
      </c>
      <c r="AM6" s="128" t="s">
        <v>80</v>
      </c>
      <c r="AN6" s="128" t="s">
        <v>80</v>
      </c>
      <c r="AO6" s="128" t="s">
        <v>40</v>
      </c>
      <c r="AP6" s="128" t="s">
        <v>80</v>
      </c>
      <c r="AQ6" s="128" t="s">
        <v>80</v>
      </c>
      <c r="AR6" s="150" t="s">
        <v>80</v>
      </c>
      <c r="AS6" s="128" t="s">
        <v>40</v>
      </c>
      <c r="AT6" s="128" t="s">
        <v>40</v>
      </c>
      <c r="AU6" s="128" t="s">
        <v>50</v>
      </c>
      <c r="AV6" s="128" t="s">
        <v>40</v>
      </c>
      <c r="AW6" s="128" t="s">
        <v>50</v>
      </c>
      <c r="AX6" s="128" t="s">
        <v>50</v>
      </c>
      <c r="AY6" s="150" t="s">
        <v>50</v>
      </c>
      <c r="AZ6" s="129" t="s">
        <v>78</v>
      </c>
      <c r="BA6" s="128" t="s">
        <v>80</v>
      </c>
      <c r="BB6" s="128" t="s">
        <v>80</v>
      </c>
      <c r="BC6" s="128" t="s">
        <v>80</v>
      </c>
      <c r="BD6" s="128" t="s">
        <v>80</v>
      </c>
      <c r="BE6" s="128" t="s">
        <v>80</v>
      </c>
      <c r="BF6" s="128" t="s">
        <v>80</v>
      </c>
      <c r="BG6" s="128" t="s">
        <v>80</v>
      </c>
      <c r="BH6" s="128" t="s">
        <v>40</v>
      </c>
      <c r="BI6" s="128" t="s">
        <v>80</v>
      </c>
      <c r="BJ6" s="128" t="s">
        <v>97</v>
      </c>
      <c r="BK6" s="128" t="s">
        <v>80</v>
      </c>
      <c r="BL6" s="128" t="s">
        <v>40</v>
      </c>
      <c r="BM6" s="150" t="s">
        <v>100</v>
      </c>
      <c r="BN6" s="128" t="s">
        <v>40</v>
      </c>
      <c r="BO6" s="128" t="s">
        <v>40</v>
      </c>
      <c r="BP6" s="128" t="s">
        <v>50</v>
      </c>
      <c r="BQ6" s="128" t="s">
        <v>40</v>
      </c>
      <c r="BR6" s="128" t="s">
        <v>50</v>
      </c>
      <c r="BS6" s="128" t="s">
        <v>50</v>
      </c>
      <c r="BT6" s="150" t="s">
        <v>50</v>
      </c>
      <c r="BU6" s="128" t="s">
        <v>40</v>
      </c>
      <c r="BV6" s="128" t="s">
        <v>50</v>
      </c>
      <c r="BW6" s="128" t="s">
        <v>40</v>
      </c>
      <c r="BX6" s="130" t="s">
        <v>40</v>
      </c>
      <c r="BY6" s="128" t="s">
        <v>40</v>
      </c>
      <c r="BZ6" s="150" t="s">
        <v>40</v>
      </c>
      <c r="CA6" s="128" t="s">
        <v>40</v>
      </c>
      <c r="CB6" s="128" t="s">
        <v>50</v>
      </c>
      <c r="CC6" s="128" t="s">
        <v>40</v>
      </c>
      <c r="CD6" s="128" t="s">
        <v>247</v>
      </c>
      <c r="CE6" s="128" t="s">
        <v>40</v>
      </c>
      <c r="CF6" s="128" t="s">
        <v>40</v>
      </c>
      <c r="CG6" s="128" t="s">
        <v>50</v>
      </c>
      <c r="CH6" s="128" t="s">
        <v>50</v>
      </c>
    </row>
    <row r="7" spans="1:86" ht="43" customHeight="1" x14ac:dyDescent="0.5">
      <c r="A7" s="125" t="s">
        <v>37</v>
      </c>
      <c r="B7" s="126">
        <v>0.17777777777777778</v>
      </c>
      <c r="C7" s="126">
        <v>8.8888888888888892E-2</v>
      </c>
      <c r="D7" s="126">
        <v>4.4444444444444446E-2</v>
      </c>
      <c r="E7" s="126">
        <v>0.17777777777777778</v>
      </c>
      <c r="F7" s="126">
        <v>8.8888888888888892E-2</v>
      </c>
      <c r="G7" s="126">
        <v>6.6666666666666666E-2</v>
      </c>
      <c r="H7" s="149">
        <v>0.35555555555555557</v>
      </c>
      <c r="I7" s="126">
        <v>5.8823529411764705E-2</v>
      </c>
      <c r="J7" s="126">
        <v>5.8823529411764705E-2</v>
      </c>
      <c r="K7" s="126">
        <v>8.8235294117647065E-2</v>
      </c>
      <c r="L7" s="126">
        <v>8.8235294117647065E-2</v>
      </c>
      <c r="M7" s="126">
        <v>8.8235294117647065E-2</v>
      </c>
      <c r="N7" s="126">
        <v>5.8823529411764705E-2</v>
      </c>
      <c r="O7" s="126">
        <v>5.8823529411764705E-2</v>
      </c>
      <c r="P7" s="126">
        <v>0.17647058823529413</v>
      </c>
      <c r="Q7" s="126">
        <v>8.8235294117647065E-2</v>
      </c>
      <c r="R7" s="149">
        <v>0.23529411764705882</v>
      </c>
      <c r="S7" s="126">
        <v>0.4</v>
      </c>
      <c r="T7" s="126">
        <v>0.3</v>
      </c>
      <c r="U7" s="149">
        <v>0.3</v>
      </c>
      <c r="V7" s="126">
        <v>0.125</v>
      </c>
      <c r="W7" s="126">
        <v>0.125</v>
      </c>
      <c r="X7" s="126">
        <v>0.125</v>
      </c>
      <c r="Y7" s="126">
        <v>0.16666666666666666</v>
      </c>
      <c r="Z7" s="126">
        <v>0.20833333333333334</v>
      </c>
      <c r="AA7" s="149">
        <v>0.25</v>
      </c>
      <c r="AB7" s="126">
        <v>0.2</v>
      </c>
      <c r="AC7" s="126">
        <v>0.2</v>
      </c>
      <c r="AD7" s="126">
        <v>0.2</v>
      </c>
      <c r="AE7" s="126">
        <v>0.2</v>
      </c>
      <c r="AF7" s="126">
        <v>0.1</v>
      </c>
      <c r="AG7" s="149">
        <v>0.1</v>
      </c>
      <c r="AH7" s="126">
        <v>0.16666666666666666</v>
      </c>
      <c r="AI7" s="126">
        <v>0.16666666666666666</v>
      </c>
      <c r="AJ7" s="126">
        <v>0.33333333333333331</v>
      </c>
      <c r="AK7" s="149">
        <v>0.33333333333333331</v>
      </c>
      <c r="AL7" s="126">
        <v>0.25</v>
      </c>
      <c r="AM7" s="126">
        <v>0.125</v>
      </c>
      <c r="AN7" s="126">
        <v>0.125</v>
      </c>
      <c r="AO7" s="126">
        <v>0.1875</v>
      </c>
      <c r="AP7" s="126">
        <v>0.125</v>
      </c>
      <c r="AQ7" s="126">
        <v>6.25E-2</v>
      </c>
      <c r="AR7" s="149">
        <v>0.125</v>
      </c>
      <c r="AS7" s="126">
        <v>0.22222222222222221</v>
      </c>
      <c r="AT7" s="126">
        <v>0.22222222222222221</v>
      </c>
      <c r="AU7" s="126">
        <v>0.1111111111111111</v>
      </c>
      <c r="AV7" s="126">
        <v>0.1111111111111111</v>
      </c>
      <c r="AW7" s="126">
        <v>0.1111111111111111</v>
      </c>
      <c r="AX7" s="126">
        <v>0.1111111111111111</v>
      </c>
      <c r="AY7" s="149">
        <v>0.1111111111111111</v>
      </c>
      <c r="AZ7" s="126">
        <v>6.6666666666666666E-2</v>
      </c>
      <c r="BA7" s="126">
        <v>0.1</v>
      </c>
      <c r="BB7" s="126">
        <v>6.6666666666666666E-2</v>
      </c>
      <c r="BC7" s="126">
        <v>0.1</v>
      </c>
      <c r="BD7" s="126">
        <v>0.1</v>
      </c>
      <c r="BE7" s="126">
        <v>0.1</v>
      </c>
      <c r="BF7" s="126">
        <v>3.3333333333333333E-2</v>
      </c>
      <c r="BG7" s="126">
        <v>6.6666666666666666E-2</v>
      </c>
      <c r="BH7" s="126">
        <v>6.6666666666666666E-2</v>
      </c>
      <c r="BI7" s="126">
        <v>6.6666666666666666E-2</v>
      </c>
      <c r="BJ7" s="126">
        <v>6.6666666666666666E-2</v>
      </c>
      <c r="BK7" s="126">
        <v>9.6774193548387094E-2</v>
      </c>
      <c r="BL7" s="126">
        <v>3.3333333333333333E-2</v>
      </c>
      <c r="BM7" s="149">
        <v>3.3333333333333333E-2</v>
      </c>
      <c r="BN7" s="126">
        <v>0.22222222222222221</v>
      </c>
      <c r="BO7" s="126">
        <v>0.22222222222222221</v>
      </c>
      <c r="BP7" s="126">
        <v>0.1111111111111111</v>
      </c>
      <c r="BQ7" s="126">
        <v>0.1111111111111111</v>
      </c>
      <c r="BR7" s="126">
        <v>0.1111111111111111</v>
      </c>
      <c r="BS7" s="126">
        <v>0.1111111111111111</v>
      </c>
      <c r="BT7" s="149">
        <v>0.1111111111111111</v>
      </c>
      <c r="BU7" s="126">
        <v>0.19444444444444481</v>
      </c>
      <c r="BV7" s="126">
        <v>0.11111111111111113</v>
      </c>
      <c r="BW7" s="126">
        <v>0.11111111111111113</v>
      </c>
      <c r="BX7" s="126">
        <v>0.19444444444444481</v>
      </c>
      <c r="BY7" s="126">
        <v>0.19444444444444481</v>
      </c>
      <c r="BZ7" s="149">
        <v>0.19444444444444481</v>
      </c>
      <c r="CA7" s="126">
        <v>0.125</v>
      </c>
      <c r="CB7" s="126">
        <v>6.25E-2</v>
      </c>
      <c r="CC7" s="126">
        <v>0.125</v>
      </c>
      <c r="CD7" s="126">
        <v>0.1875</v>
      </c>
      <c r="CE7" s="126">
        <v>0.125</v>
      </c>
      <c r="CF7" s="126">
        <v>0.125</v>
      </c>
      <c r="CG7" s="126">
        <v>0.125</v>
      </c>
      <c r="CH7" s="126">
        <v>0.125</v>
      </c>
    </row>
    <row r="8" spans="1:86" x14ac:dyDescent="0.5">
      <c r="A8" s="114" t="s">
        <v>145</v>
      </c>
      <c r="B8" s="115">
        <v>37</v>
      </c>
      <c r="C8" s="115">
        <v>99</v>
      </c>
      <c r="D8" s="115">
        <v>976</v>
      </c>
      <c r="E8" s="115">
        <v>143</v>
      </c>
      <c r="F8" s="131">
        <v>249.46234182000001</v>
      </c>
      <c r="G8" s="115">
        <v>181</v>
      </c>
      <c r="H8" s="151">
        <v>0.25</v>
      </c>
      <c r="I8" s="132">
        <v>4991700</v>
      </c>
      <c r="J8" s="115">
        <v>7</v>
      </c>
      <c r="K8" s="115">
        <v>12</v>
      </c>
      <c r="L8" s="115">
        <v>8</v>
      </c>
      <c r="M8" s="115">
        <v>1</v>
      </c>
      <c r="N8" s="115">
        <v>779</v>
      </c>
      <c r="O8" s="115">
        <v>504</v>
      </c>
      <c r="P8" s="115">
        <v>5542</v>
      </c>
      <c r="Q8" s="115">
        <v>709</v>
      </c>
      <c r="R8" s="152">
        <v>65.779000000000011</v>
      </c>
      <c r="S8" s="115">
        <v>16</v>
      </c>
      <c r="T8" s="115">
        <v>1217</v>
      </c>
      <c r="U8" s="151">
        <v>2</v>
      </c>
      <c r="V8" s="132">
        <v>10000</v>
      </c>
      <c r="W8" s="115">
        <v>2</v>
      </c>
      <c r="X8" s="115">
        <v>136</v>
      </c>
      <c r="Y8" s="115">
        <v>0</v>
      </c>
      <c r="Z8" s="115">
        <v>0</v>
      </c>
      <c r="AA8" s="153">
        <v>0.30070999999999998</v>
      </c>
      <c r="AB8" s="115">
        <v>0</v>
      </c>
      <c r="AC8" s="115">
        <v>2</v>
      </c>
      <c r="AD8" s="115">
        <v>3</v>
      </c>
      <c r="AE8" s="115">
        <v>0</v>
      </c>
      <c r="AF8" s="115">
        <v>0</v>
      </c>
      <c r="AG8" s="154">
        <v>2</v>
      </c>
      <c r="AH8" s="132">
        <v>0</v>
      </c>
      <c r="AI8" s="115">
        <v>0</v>
      </c>
      <c r="AJ8" s="115">
        <v>2</v>
      </c>
      <c r="AK8" s="151">
        <v>0</v>
      </c>
      <c r="AL8" s="134">
        <v>0</v>
      </c>
      <c r="AM8" s="135">
        <v>51.498271165200002</v>
      </c>
      <c r="AN8" s="133">
        <v>43.50953122</v>
      </c>
      <c r="AO8" s="136">
        <v>0</v>
      </c>
      <c r="AP8" s="137">
        <v>551.31606972204997</v>
      </c>
      <c r="AQ8" s="138">
        <v>34.9639235</v>
      </c>
      <c r="AR8" s="155">
        <v>189.23875343999998</v>
      </c>
      <c r="AS8" s="115">
        <v>6</v>
      </c>
      <c r="AT8" s="115">
        <v>0</v>
      </c>
      <c r="AU8" s="139">
        <v>0</v>
      </c>
      <c r="AV8" s="115">
        <v>0</v>
      </c>
      <c r="AW8" s="115">
        <v>635</v>
      </c>
      <c r="AX8" s="115">
        <v>805</v>
      </c>
      <c r="AY8" s="151">
        <v>142</v>
      </c>
      <c r="AZ8" s="133">
        <v>218.75461707300002</v>
      </c>
      <c r="BA8" s="115">
        <v>3867.4247479174001</v>
      </c>
      <c r="BB8" s="133">
        <v>7870.76523748</v>
      </c>
      <c r="BC8" s="140">
        <v>713.78078063951432</v>
      </c>
      <c r="BD8" s="141">
        <v>416.95416410000001</v>
      </c>
      <c r="BE8" s="115">
        <v>1897.19425475</v>
      </c>
      <c r="BF8" s="131">
        <v>69.847225839999993</v>
      </c>
      <c r="BG8" s="142">
        <v>839.60098999571301</v>
      </c>
      <c r="BH8" s="115">
        <v>6</v>
      </c>
      <c r="BI8" s="142">
        <v>3105.6215489807</v>
      </c>
      <c r="BJ8" s="143">
        <v>49.2</v>
      </c>
      <c r="BK8" s="135">
        <v>71500</v>
      </c>
      <c r="BL8" s="115">
        <v>30</v>
      </c>
      <c r="BM8" s="156">
        <v>11.997201039070664</v>
      </c>
      <c r="BN8" s="138">
        <v>0</v>
      </c>
      <c r="BO8" s="115">
        <v>1</v>
      </c>
      <c r="BP8" s="132">
        <v>1315400</v>
      </c>
      <c r="BQ8" s="115">
        <v>3</v>
      </c>
      <c r="BR8" s="115">
        <v>42</v>
      </c>
      <c r="BS8" s="115">
        <v>25</v>
      </c>
      <c r="BT8" s="151">
        <v>5</v>
      </c>
      <c r="BU8" s="115">
        <v>1</v>
      </c>
      <c r="BV8" s="132">
        <v>77100</v>
      </c>
      <c r="BW8" s="115">
        <v>4</v>
      </c>
      <c r="BX8" s="115">
        <v>1</v>
      </c>
      <c r="BY8" s="115">
        <v>2</v>
      </c>
      <c r="BZ8" s="151">
        <v>1</v>
      </c>
      <c r="CA8" s="133">
        <v>67.666666666666671</v>
      </c>
      <c r="CB8" s="144">
        <v>2434.6666666666665</v>
      </c>
      <c r="CC8" s="133">
        <v>10</v>
      </c>
      <c r="CD8" s="115">
        <v>1480000</v>
      </c>
      <c r="CE8" s="115">
        <v>1</v>
      </c>
      <c r="CF8" s="115">
        <v>0</v>
      </c>
      <c r="CG8" s="115">
        <v>1526</v>
      </c>
      <c r="CH8" s="115">
        <v>657</v>
      </c>
    </row>
    <row r="9" spans="1:86" x14ac:dyDescent="0.5">
      <c r="A9" s="114" t="s">
        <v>148</v>
      </c>
      <c r="B9" s="115">
        <v>0</v>
      </c>
      <c r="C9" s="115">
        <v>10</v>
      </c>
      <c r="D9" s="115">
        <v>43</v>
      </c>
      <c r="E9" s="115">
        <v>12</v>
      </c>
      <c r="F9" s="131">
        <v>20.122476429999999</v>
      </c>
      <c r="G9" s="115">
        <v>53</v>
      </c>
      <c r="H9" s="151">
        <v>0</v>
      </c>
      <c r="I9" s="132">
        <v>190800</v>
      </c>
      <c r="J9" s="115">
        <v>2</v>
      </c>
      <c r="K9" s="115">
        <v>1</v>
      </c>
      <c r="L9" s="115" t="s">
        <v>52</v>
      </c>
      <c r="M9" s="115">
        <v>0</v>
      </c>
      <c r="N9" s="115">
        <v>659.18795499999999</v>
      </c>
      <c r="O9" s="115">
        <v>444.64501999999999</v>
      </c>
      <c r="P9" s="115">
        <v>1184</v>
      </c>
      <c r="Q9" s="115">
        <v>125</v>
      </c>
      <c r="R9" s="152">
        <v>48.31900000000001</v>
      </c>
      <c r="S9" s="115">
        <v>5</v>
      </c>
      <c r="T9" s="115">
        <v>14</v>
      </c>
      <c r="U9" s="151">
        <v>1</v>
      </c>
      <c r="V9" s="132">
        <v>9400</v>
      </c>
      <c r="W9" s="115">
        <v>1</v>
      </c>
      <c r="X9" s="115">
        <v>0</v>
      </c>
      <c r="Y9" s="115">
        <v>0</v>
      </c>
      <c r="Z9" s="115">
        <v>0</v>
      </c>
      <c r="AA9" s="153">
        <v>0.25147000000000003</v>
      </c>
      <c r="AB9" s="115">
        <v>0</v>
      </c>
      <c r="AC9" s="115">
        <v>1</v>
      </c>
      <c r="AD9" s="115">
        <v>0</v>
      </c>
      <c r="AE9" s="115">
        <v>0</v>
      </c>
      <c r="AF9" s="115">
        <v>0</v>
      </c>
      <c r="AG9" s="154">
        <v>0</v>
      </c>
      <c r="AH9" s="132">
        <v>26900</v>
      </c>
      <c r="AI9" s="115">
        <v>1</v>
      </c>
      <c r="AJ9" s="115">
        <v>1</v>
      </c>
      <c r="AK9" s="151">
        <v>0</v>
      </c>
      <c r="AL9" s="134">
        <v>322.74380477699998</v>
      </c>
      <c r="AM9" s="135">
        <v>144.01278422807303</v>
      </c>
      <c r="AN9" s="133">
        <v>0</v>
      </c>
      <c r="AO9" s="136">
        <v>0</v>
      </c>
      <c r="AP9" s="137">
        <v>10.0011346187</v>
      </c>
      <c r="AQ9" s="138">
        <v>0.44404690000000002</v>
      </c>
      <c r="AR9" s="155">
        <v>272.21969450999995</v>
      </c>
      <c r="AS9" s="115">
        <v>0</v>
      </c>
      <c r="AT9" s="115">
        <v>1</v>
      </c>
      <c r="AU9" s="139">
        <v>0</v>
      </c>
      <c r="AV9" s="115">
        <v>0</v>
      </c>
      <c r="AW9" s="115">
        <v>0</v>
      </c>
      <c r="AX9" s="115">
        <v>3235.2270619999999</v>
      </c>
      <c r="AY9" s="151">
        <v>402.1855599999999</v>
      </c>
      <c r="AZ9" s="133">
        <v>0</v>
      </c>
      <c r="BA9" s="115">
        <v>169.51740748216</v>
      </c>
      <c r="BB9" s="133">
        <v>329.08138482999999</v>
      </c>
      <c r="BC9" s="140">
        <v>0</v>
      </c>
      <c r="BD9" s="141">
        <v>0</v>
      </c>
      <c r="BE9" s="115">
        <v>1.5926136799999999</v>
      </c>
      <c r="BF9" s="131">
        <v>384.85937659000001</v>
      </c>
      <c r="BG9" s="142">
        <v>567.20065151973699</v>
      </c>
      <c r="BH9" s="115">
        <v>1</v>
      </c>
      <c r="BI9" s="142">
        <v>175.02433139390001</v>
      </c>
      <c r="BJ9" s="143">
        <v>0</v>
      </c>
      <c r="BK9" s="135">
        <v>0</v>
      </c>
      <c r="BL9" s="115">
        <v>7</v>
      </c>
      <c r="BM9" s="156">
        <v>1.3681477969164866</v>
      </c>
      <c r="BN9" s="138">
        <v>0.2857142857142857</v>
      </c>
      <c r="BO9" s="115">
        <v>0</v>
      </c>
      <c r="BP9" s="132">
        <v>43300</v>
      </c>
      <c r="BQ9" s="115">
        <v>1</v>
      </c>
      <c r="BR9" s="115">
        <v>0</v>
      </c>
      <c r="BS9" s="115">
        <v>310.63903599999998</v>
      </c>
      <c r="BT9" s="151">
        <v>7.6916200000000003</v>
      </c>
      <c r="BU9" s="115">
        <v>1</v>
      </c>
      <c r="BV9" s="132">
        <v>128400</v>
      </c>
      <c r="BW9" s="115">
        <v>10</v>
      </c>
      <c r="BX9" s="115">
        <v>0</v>
      </c>
      <c r="BY9" s="115">
        <v>1</v>
      </c>
      <c r="BZ9" s="151">
        <v>0</v>
      </c>
      <c r="CA9" s="133">
        <v>0</v>
      </c>
      <c r="CB9" s="144">
        <v>0</v>
      </c>
      <c r="CC9" s="133">
        <v>0</v>
      </c>
      <c r="CD9" s="115">
        <v>10000</v>
      </c>
      <c r="CE9" s="115">
        <v>0</v>
      </c>
      <c r="CF9" s="115">
        <v>0</v>
      </c>
      <c r="CG9" s="115">
        <v>1260.7327280000002</v>
      </c>
      <c r="CH9" s="115">
        <v>253.17731000000009</v>
      </c>
    </row>
    <row r="10" spans="1:86" x14ac:dyDescent="0.5">
      <c r="A10" s="114" t="s">
        <v>153</v>
      </c>
      <c r="B10" s="115">
        <v>8</v>
      </c>
      <c r="C10" s="115">
        <v>37</v>
      </c>
      <c r="D10" s="115">
        <v>329</v>
      </c>
      <c r="E10" s="115">
        <v>59</v>
      </c>
      <c r="F10" s="131">
        <v>170.65867488999999</v>
      </c>
      <c r="G10" s="115">
        <v>64</v>
      </c>
      <c r="H10" s="151">
        <v>0</v>
      </c>
      <c r="I10" s="132">
        <v>999200</v>
      </c>
      <c r="J10" s="115">
        <v>3</v>
      </c>
      <c r="K10" s="115">
        <v>6</v>
      </c>
      <c r="L10" s="115">
        <v>23</v>
      </c>
      <c r="M10" s="115">
        <v>0</v>
      </c>
      <c r="N10" s="115">
        <v>678.69</v>
      </c>
      <c r="O10" s="115">
        <v>601.721</v>
      </c>
      <c r="P10" s="115">
        <v>1691</v>
      </c>
      <c r="Q10" s="115">
        <v>246</v>
      </c>
      <c r="R10" s="152">
        <v>67.51100000000001</v>
      </c>
      <c r="S10" s="115">
        <v>1</v>
      </c>
      <c r="T10" s="115">
        <v>2121</v>
      </c>
      <c r="U10" s="151">
        <v>1</v>
      </c>
      <c r="V10" s="132">
        <v>0</v>
      </c>
      <c r="W10" s="115">
        <v>0</v>
      </c>
      <c r="X10" s="115">
        <v>0</v>
      </c>
      <c r="Y10" s="115">
        <v>0</v>
      </c>
      <c r="Z10" s="115">
        <v>0</v>
      </c>
      <c r="AA10" s="153">
        <v>0.44191999999999998</v>
      </c>
      <c r="AB10" s="115">
        <v>0</v>
      </c>
      <c r="AC10" s="115">
        <v>2</v>
      </c>
      <c r="AD10" s="115">
        <v>0</v>
      </c>
      <c r="AE10" s="115">
        <v>0</v>
      </c>
      <c r="AF10" s="115">
        <v>0</v>
      </c>
      <c r="AG10" s="154">
        <v>0</v>
      </c>
      <c r="AH10" s="132">
        <v>50000</v>
      </c>
      <c r="AI10" s="115">
        <v>1</v>
      </c>
      <c r="AJ10" s="115">
        <v>1</v>
      </c>
      <c r="AK10" s="151">
        <v>0</v>
      </c>
      <c r="AL10" s="134">
        <v>0</v>
      </c>
      <c r="AM10" s="135">
        <v>0</v>
      </c>
      <c r="AN10" s="133">
        <v>0</v>
      </c>
      <c r="AO10" s="136">
        <v>0</v>
      </c>
      <c r="AP10" s="137">
        <v>179.68025595543997</v>
      </c>
      <c r="AQ10" s="138">
        <v>8.4264475000000001</v>
      </c>
      <c r="AR10" s="155">
        <v>301.70310969000002</v>
      </c>
      <c r="AS10" s="115">
        <v>2</v>
      </c>
      <c r="AT10" s="115">
        <v>1</v>
      </c>
      <c r="AU10" s="139">
        <v>0</v>
      </c>
      <c r="AV10" s="115">
        <v>0</v>
      </c>
      <c r="AW10" s="115">
        <v>2497</v>
      </c>
      <c r="AX10" s="115">
        <v>2531.2750000000001</v>
      </c>
      <c r="AY10" s="151">
        <v>195.1840000000002</v>
      </c>
      <c r="AZ10" s="133">
        <v>0</v>
      </c>
      <c r="BA10" s="115">
        <v>1308.4013843940002</v>
      </c>
      <c r="BB10" s="133">
        <v>1578.85354067</v>
      </c>
      <c r="BC10" s="140">
        <v>0</v>
      </c>
      <c r="BD10" s="141">
        <v>0</v>
      </c>
      <c r="BE10" s="115">
        <v>838.29385471000001</v>
      </c>
      <c r="BF10" s="131">
        <v>661.35744150000005</v>
      </c>
      <c r="BG10" s="142">
        <v>1083.8580121868799</v>
      </c>
      <c r="BH10" s="115">
        <v>1</v>
      </c>
      <c r="BI10" s="142">
        <v>2099.9916570441101</v>
      </c>
      <c r="BJ10" s="143">
        <v>0</v>
      </c>
      <c r="BK10" s="135">
        <v>0</v>
      </c>
      <c r="BL10" s="115">
        <v>12</v>
      </c>
      <c r="BM10" s="156">
        <v>5.4955361796980506</v>
      </c>
      <c r="BN10" s="138">
        <v>0.2857142857142857</v>
      </c>
      <c r="BO10" s="115">
        <v>0</v>
      </c>
      <c r="BP10" s="132">
        <v>6700</v>
      </c>
      <c r="BQ10" s="115">
        <v>1</v>
      </c>
      <c r="BR10" s="115">
        <v>0</v>
      </c>
      <c r="BS10" s="115">
        <v>145.964</v>
      </c>
      <c r="BT10" s="151">
        <v>0</v>
      </c>
      <c r="BU10" s="115">
        <v>0</v>
      </c>
      <c r="BV10" s="132">
        <v>116300</v>
      </c>
      <c r="BW10" s="115">
        <v>6</v>
      </c>
      <c r="BX10" s="115">
        <v>0</v>
      </c>
      <c r="BY10" s="115">
        <v>2</v>
      </c>
      <c r="BZ10" s="151">
        <v>2</v>
      </c>
      <c r="CA10" s="133">
        <v>148.33333333333334</v>
      </c>
      <c r="CB10" s="144">
        <v>7349.666666666667</v>
      </c>
      <c r="CC10" s="133">
        <v>5</v>
      </c>
      <c r="CD10" s="115">
        <v>500000</v>
      </c>
      <c r="CE10" s="115">
        <v>0</v>
      </c>
      <c r="CF10" s="115">
        <v>0</v>
      </c>
      <c r="CG10" s="115">
        <v>1162.154</v>
      </c>
      <c r="CH10" s="115">
        <v>58.222999999999956</v>
      </c>
    </row>
    <row r="11" spans="1:86" x14ac:dyDescent="0.5">
      <c r="A11" s="114" t="s">
        <v>155</v>
      </c>
      <c r="B11" s="115">
        <v>2</v>
      </c>
      <c r="C11" s="115">
        <v>31</v>
      </c>
      <c r="D11" s="115">
        <v>343</v>
      </c>
      <c r="E11" s="115">
        <v>47</v>
      </c>
      <c r="F11" s="131">
        <v>248.16992424</v>
      </c>
      <c r="G11" s="115">
        <v>114</v>
      </c>
      <c r="H11" s="151">
        <v>0</v>
      </c>
      <c r="I11" s="132">
        <v>7300</v>
      </c>
      <c r="J11" s="115">
        <v>1</v>
      </c>
      <c r="K11" s="115">
        <v>2</v>
      </c>
      <c r="L11" s="115">
        <v>2</v>
      </c>
      <c r="M11" s="115">
        <v>1</v>
      </c>
      <c r="N11" s="115">
        <v>965.18399999999997</v>
      </c>
      <c r="O11" s="115">
        <v>631.2349999999999</v>
      </c>
      <c r="P11" s="115">
        <v>1453</v>
      </c>
      <c r="Q11" s="115">
        <v>161</v>
      </c>
      <c r="R11" s="152">
        <v>58.991000000000007</v>
      </c>
      <c r="S11" s="115">
        <v>3</v>
      </c>
      <c r="T11" s="115">
        <v>130</v>
      </c>
      <c r="U11" s="151">
        <v>0</v>
      </c>
      <c r="V11" s="132">
        <v>0</v>
      </c>
      <c r="W11" s="115">
        <v>0</v>
      </c>
      <c r="X11" s="115">
        <v>30</v>
      </c>
      <c r="Y11" s="115">
        <v>0</v>
      </c>
      <c r="Z11" s="115">
        <v>0</v>
      </c>
      <c r="AA11" s="153">
        <v>0.43580999999999998</v>
      </c>
      <c r="AB11" s="115">
        <v>0</v>
      </c>
      <c r="AC11" s="115">
        <v>2</v>
      </c>
      <c r="AD11" s="115">
        <v>0</v>
      </c>
      <c r="AE11" s="115">
        <v>0</v>
      </c>
      <c r="AF11" s="115">
        <v>0</v>
      </c>
      <c r="AG11" s="154">
        <v>0</v>
      </c>
      <c r="AH11" s="132">
        <v>56200</v>
      </c>
      <c r="AI11" s="115">
        <v>1</v>
      </c>
      <c r="AJ11" s="115">
        <v>1</v>
      </c>
      <c r="AK11" s="151">
        <v>0</v>
      </c>
      <c r="AL11" s="134">
        <v>0</v>
      </c>
      <c r="AM11" s="135">
        <v>751.69121069201788</v>
      </c>
      <c r="AN11" s="133">
        <v>0</v>
      </c>
      <c r="AO11" s="136">
        <v>0</v>
      </c>
      <c r="AP11" s="137">
        <v>155.34963350021002</v>
      </c>
      <c r="AQ11" s="138">
        <v>10.08410419</v>
      </c>
      <c r="AR11" s="155">
        <v>896.21201103999999</v>
      </c>
      <c r="AS11" s="115">
        <v>0</v>
      </c>
      <c r="AT11" s="115">
        <v>0</v>
      </c>
      <c r="AU11" s="139">
        <v>0</v>
      </c>
      <c r="AV11" s="115">
        <v>0</v>
      </c>
      <c r="AW11" s="115">
        <v>561</v>
      </c>
      <c r="AX11" s="115">
        <v>4436.5839999999998</v>
      </c>
      <c r="AY11" s="151">
        <v>1836.5839999999998</v>
      </c>
      <c r="AZ11" s="133">
        <v>0</v>
      </c>
      <c r="BA11" s="115">
        <v>39.860650940419596</v>
      </c>
      <c r="BB11" s="133">
        <v>240.46165549</v>
      </c>
      <c r="BC11" s="135">
        <v>0</v>
      </c>
      <c r="BD11" s="141">
        <v>0</v>
      </c>
      <c r="BE11" s="115">
        <v>42.311742559999999</v>
      </c>
      <c r="BF11" s="131">
        <v>30.998470480000002</v>
      </c>
      <c r="BG11" s="142">
        <v>3109.9304402222801</v>
      </c>
      <c r="BH11" s="115">
        <v>1</v>
      </c>
      <c r="BI11" s="142">
        <v>688.82893257196395</v>
      </c>
      <c r="BJ11" s="143">
        <v>0</v>
      </c>
      <c r="BK11" s="135">
        <v>0</v>
      </c>
      <c r="BL11" s="115">
        <v>29</v>
      </c>
      <c r="BM11" s="156">
        <v>7.4626437862784014</v>
      </c>
      <c r="BN11" s="138">
        <v>0</v>
      </c>
      <c r="BO11" s="115">
        <v>2</v>
      </c>
      <c r="BP11" s="132">
        <v>28000</v>
      </c>
      <c r="BQ11" s="115">
        <v>1</v>
      </c>
      <c r="BR11" s="115">
        <v>518</v>
      </c>
      <c r="BS11" s="115">
        <v>692.30700000000002</v>
      </c>
      <c r="BT11" s="151">
        <v>45.114000000000033</v>
      </c>
      <c r="BU11" s="115">
        <v>1</v>
      </c>
      <c r="BV11" s="132">
        <v>13000</v>
      </c>
      <c r="BW11" s="115">
        <v>2</v>
      </c>
      <c r="BX11" s="115">
        <v>0</v>
      </c>
      <c r="BY11" s="115">
        <v>0</v>
      </c>
      <c r="BZ11" s="151">
        <v>1</v>
      </c>
      <c r="CA11" s="133">
        <v>51.007751937984501</v>
      </c>
      <c r="CB11" s="144">
        <v>2485.2868217054265</v>
      </c>
      <c r="CC11" s="133">
        <v>3.3333333333333335</v>
      </c>
      <c r="CD11" s="115">
        <v>20000</v>
      </c>
      <c r="CE11" s="115">
        <v>0</v>
      </c>
      <c r="CF11" s="115">
        <v>0</v>
      </c>
      <c r="CG11" s="115">
        <v>3759.6584000000003</v>
      </c>
      <c r="CH11" s="115">
        <v>1585.9043000000004</v>
      </c>
    </row>
    <row r="12" spans="1:86" x14ac:dyDescent="0.5">
      <c r="A12" s="114" t="s">
        <v>144</v>
      </c>
      <c r="B12" s="115">
        <v>16</v>
      </c>
      <c r="C12" s="115">
        <v>42</v>
      </c>
      <c r="D12" s="115">
        <v>802</v>
      </c>
      <c r="E12" s="115">
        <v>27</v>
      </c>
      <c r="F12" s="131">
        <v>814.44021189</v>
      </c>
      <c r="G12" s="115">
        <v>309</v>
      </c>
      <c r="H12" s="151">
        <v>0</v>
      </c>
      <c r="I12" s="132">
        <v>290400</v>
      </c>
      <c r="J12" s="115">
        <v>4</v>
      </c>
      <c r="K12" s="115">
        <v>22</v>
      </c>
      <c r="L12" s="115">
        <v>46</v>
      </c>
      <c r="M12" s="115">
        <v>3</v>
      </c>
      <c r="N12" s="115">
        <v>1225.76</v>
      </c>
      <c r="O12" s="115">
        <v>1939.614</v>
      </c>
      <c r="P12" s="115">
        <v>1713</v>
      </c>
      <c r="Q12" s="115">
        <v>370</v>
      </c>
      <c r="R12" s="152">
        <v>70.88000000000001</v>
      </c>
      <c r="S12" s="115">
        <v>18</v>
      </c>
      <c r="T12" s="115">
        <v>1521</v>
      </c>
      <c r="U12" s="151">
        <v>14</v>
      </c>
      <c r="V12" s="132">
        <v>1820400</v>
      </c>
      <c r="W12" s="115">
        <v>10</v>
      </c>
      <c r="X12" s="115">
        <v>1181</v>
      </c>
      <c r="Y12" s="115">
        <v>0</v>
      </c>
      <c r="Z12" s="115">
        <v>0</v>
      </c>
      <c r="AA12" s="153">
        <v>0.49250000000000005</v>
      </c>
      <c r="AB12" s="115">
        <v>0</v>
      </c>
      <c r="AC12" s="115">
        <v>2</v>
      </c>
      <c r="AD12" s="115">
        <v>3</v>
      </c>
      <c r="AE12" s="115">
        <v>0</v>
      </c>
      <c r="AF12" s="115">
        <v>0</v>
      </c>
      <c r="AG12" s="154">
        <v>0</v>
      </c>
      <c r="AH12" s="132">
        <v>50800</v>
      </c>
      <c r="AI12" s="115">
        <v>2</v>
      </c>
      <c r="AJ12" s="115">
        <v>13</v>
      </c>
      <c r="AK12" s="151">
        <v>9838.3400478599997</v>
      </c>
      <c r="AL12" s="134">
        <v>0</v>
      </c>
      <c r="AM12" s="135">
        <v>133.43171058109999</v>
      </c>
      <c r="AN12" s="133">
        <v>0</v>
      </c>
      <c r="AO12" s="136">
        <v>3</v>
      </c>
      <c r="AP12" s="137">
        <v>431.07110297510002</v>
      </c>
      <c r="AQ12" s="138">
        <v>6.6022564299999997</v>
      </c>
      <c r="AR12" s="155">
        <v>876.26471268</v>
      </c>
      <c r="AS12" s="115">
        <v>0</v>
      </c>
      <c r="AT12" s="115">
        <v>2</v>
      </c>
      <c r="AU12" s="139">
        <v>0</v>
      </c>
      <c r="AV12" s="115">
        <v>0</v>
      </c>
      <c r="AW12" s="115">
        <v>1462</v>
      </c>
      <c r="AX12" s="115">
        <v>7175.47</v>
      </c>
      <c r="AY12" s="151">
        <v>1734.0070000000005</v>
      </c>
      <c r="AZ12" s="133">
        <v>0</v>
      </c>
      <c r="BA12" s="115">
        <v>801.07907674</v>
      </c>
      <c r="BB12" s="133">
        <v>1517.89777779</v>
      </c>
      <c r="BC12" s="135">
        <v>697.78829754055801</v>
      </c>
      <c r="BD12" s="141">
        <v>698.48934831999998</v>
      </c>
      <c r="BE12" s="115">
        <v>0</v>
      </c>
      <c r="BF12" s="131">
        <v>168.13937089999999</v>
      </c>
      <c r="BG12" s="142">
        <v>853.99152122821488</v>
      </c>
      <c r="BH12" s="115">
        <v>1</v>
      </c>
      <c r="BI12" s="142">
        <v>615.93505338800003</v>
      </c>
      <c r="BJ12" s="143">
        <v>0</v>
      </c>
      <c r="BK12" s="135">
        <v>0</v>
      </c>
      <c r="BL12" s="115">
        <v>26</v>
      </c>
      <c r="BM12" s="156">
        <v>1.8527011463330829</v>
      </c>
      <c r="BN12" s="138">
        <v>0.2857142857142857</v>
      </c>
      <c r="BO12" s="115">
        <v>2</v>
      </c>
      <c r="BP12" s="132">
        <v>2628200</v>
      </c>
      <c r="BQ12" s="115">
        <v>7</v>
      </c>
      <c r="BR12" s="115">
        <v>213</v>
      </c>
      <c r="BS12" s="115">
        <v>-3.7730000000000001</v>
      </c>
      <c r="BT12" s="151">
        <v>0.30000000000000027</v>
      </c>
      <c r="BU12" s="115">
        <v>44</v>
      </c>
      <c r="BV12" s="132">
        <v>2046700</v>
      </c>
      <c r="BW12" s="115">
        <v>45</v>
      </c>
      <c r="BX12" s="115">
        <v>0</v>
      </c>
      <c r="BY12" s="115">
        <v>8</v>
      </c>
      <c r="BZ12" s="151">
        <v>4</v>
      </c>
      <c r="CA12" s="133">
        <v>796.66666666666663</v>
      </c>
      <c r="CB12" s="144">
        <v>20029.333333333332</v>
      </c>
      <c r="CC12" s="133">
        <v>20</v>
      </c>
      <c r="CD12" s="115">
        <v>1010000</v>
      </c>
      <c r="CE12" s="115">
        <v>2</v>
      </c>
      <c r="CF12" s="115">
        <v>0</v>
      </c>
      <c r="CG12" s="115">
        <v>22681.120999999999</v>
      </c>
      <c r="CH12" s="115">
        <v>19084.316999999999</v>
      </c>
    </row>
    <row r="13" spans="1:86" x14ac:dyDescent="0.5">
      <c r="A13" s="114" t="s">
        <v>147</v>
      </c>
      <c r="B13" s="115">
        <v>24</v>
      </c>
      <c r="C13" s="115">
        <v>121</v>
      </c>
      <c r="D13" s="115">
        <v>1684</v>
      </c>
      <c r="E13" s="115">
        <v>367</v>
      </c>
      <c r="F13" s="131">
        <v>868.83172205000005</v>
      </c>
      <c r="G13" s="115">
        <v>272</v>
      </c>
      <c r="H13" s="151">
        <v>0</v>
      </c>
      <c r="I13" s="132">
        <v>751700</v>
      </c>
      <c r="J13" s="115">
        <v>6</v>
      </c>
      <c r="K13" s="115">
        <v>9</v>
      </c>
      <c r="L13" s="115" t="s">
        <v>52</v>
      </c>
      <c r="M13" s="115">
        <v>4</v>
      </c>
      <c r="N13" s="115">
        <v>2266.3380000000002</v>
      </c>
      <c r="O13" s="115">
        <v>1172.6090000000002</v>
      </c>
      <c r="P13" s="115">
        <v>27492</v>
      </c>
      <c r="Q13" s="115">
        <v>1147</v>
      </c>
      <c r="R13" s="152">
        <v>64.703000000000017</v>
      </c>
      <c r="S13" s="115">
        <v>12</v>
      </c>
      <c r="T13" s="115">
        <v>1938</v>
      </c>
      <c r="U13" s="151">
        <v>4</v>
      </c>
      <c r="V13" s="132">
        <v>30800</v>
      </c>
      <c r="W13" s="115">
        <v>2</v>
      </c>
      <c r="X13" s="115">
        <v>134</v>
      </c>
      <c r="Y13" s="115">
        <v>1</v>
      </c>
      <c r="Z13" s="115">
        <v>0</v>
      </c>
      <c r="AA13" s="153">
        <v>0.30848999999999999</v>
      </c>
      <c r="AB13" s="115">
        <v>1</v>
      </c>
      <c r="AC13" s="115">
        <v>2</v>
      </c>
      <c r="AD13" s="115">
        <v>1</v>
      </c>
      <c r="AE13" s="115">
        <v>0</v>
      </c>
      <c r="AF13" s="115">
        <v>0</v>
      </c>
      <c r="AG13" s="154">
        <v>0</v>
      </c>
      <c r="AH13" s="132">
        <v>59900</v>
      </c>
      <c r="AI13" s="115">
        <v>2</v>
      </c>
      <c r="AJ13" s="115">
        <v>2</v>
      </c>
      <c r="AK13" s="151">
        <v>0</v>
      </c>
      <c r="AL13" s="134">
        <v>22599.936396078061</v>
      </c>
      <c r="AM13" s="135">
        <v>339.83786988719999</v>
      </c>
      <c r="AN13" s="133">
        <v>17.0001623</v>
      </c>
      <c r="AO13" s="136">
        <v>1</v>
      </c>
      <c r="AP13" s="137">
        <v>768.79980907871095</v>
      </c>
      <c r="AQ13" s="138">
        <v>100.57446228000001</v>
      </c>
      <c r="AR13" s="155">
        <v>973.01248279999982</v>
      </c>
      <c r="AS13" s="115">
        <v>1</v>
      </c>
      <c r="AT13" s="115">
        <v>0</v>
      </c>
      <c r="AU13" s="139">
        <v>1410600</v>
      </c>
      <c r="AV13" s="115">
        <v>1</v>
      </c>
      <c r="AW13" s="115">
        <v>625</v>
      </c>
      <c r="AX13" s="115">
        <v>6244.1869999999999</v>
      </c>
      <c r="AY13" s="151">
        <v>3227.5989999999997</v>
      </c>
      <c r="AZ13" s="133">
        <v>7.4370176158900003</v>
      </c>
      <c r="BA13" s="115">
        <v>13350.625572600145</v>
      </c>
      <c r="BB13" s="133">
        <v>19967.237763239998</v>
      </c>
      <c r="BC13" s="135">
        <v>5472.959161992897</v>
      </c>
      <c r="BD13" s="141">
        <v>2173.8872795699999</v>
      </c>
      <c r="BE13" s="115">
        <v>548.03964189999999</v>
      </c>
      <c r="BF13" s="131">
        <v>309.44797167000002</v>
      </c>
      <c r="BG13" s="142">
        <v>11057.893607396001</v>
      </c>
      <c r="BH13" s="115">
        <v>10</v>
      </c>
      <c r="BI13" s="142">
        <v>49444.537910348401</v>
      </c>
      <c r="BJ13" s="143">
        <v>0</v>
      </c>
      <c r="BK13" s="135">
        <v>22605.933450199998</v>
      </c>
      <c r="BL13" s="115">
        <v>424</v>
      </c>
      <c r="BM13" s="156">
        <v>69.805033651904537</v>
      </c>
      <c r="BN13" s="138">
        <v>0.2857142857142857</v>
      </c>
      <c r="BO13" s="115">
        <v>4</v>
      </c>
      <c r="BP13" s="132">
        <v>3939000</v>
      </c>
      <c r="BQ13" s="115">
        <v>3</v>
      </c>
      <c r="BR13" s="115">
        <v>1919</v>
      </c>
      <c r="BS13" s="115">
        <v>531.90099999999995</v>
      </c>
      <c r="BT13" s="151">
        <v>12.452999999999918</v>
      </c>
      <c r="BU13" s="115">
        <v>30</v>
      </c>
      <c r="BV13" s="132">
        <v>353700</v>
      </c>
      <c r="BW13" s="115">
        <v>14</v>
      </c>
      <c r="BX13" s="115">
        <v>0</v>
      </c>
      <c r="BY13" s="115">
        <v>6</v>
      </c>
      <c r="BZ13" s="151">
        <v>6</v>
      </c>
      <c r="CA13" s="133">
        <v>151</v>
      </c>
      <c r="CB13" s="144">
        <v>4774</v>
      </c>
      <c r="CC13" s="133">
        <v>15</v>
      </c>
      <c r="CD13" s="115">
        <v>730000</v>
      </c>
      <c r="CE13" s="115">
        <v>1</v>
      </c>
      <c r="CF13" s="115">
        <v>0</v>
      </c>
      <c r="CG13" s="115">
        <v>4170.3959999999997</v>
      </c>
      <c r="CH13" s="115">
        <v>1256.8580000000002</v>
      </c>
    </row>
    <row r="14" spans="1:86" x14ac:dyDescent="0.5">
      <c r="A14" s="114" t="s">
        <v>136</v>
      </c>
      <c r="B14" s="115">
        <v>10</v>
      </c>
      <c r="C14" s="115">
        <v>103</v>
      </c>
      <c r="D14" s="115">
        <v>1773</v>
      </c>
      <c r="E14" s="115">
        <v>262</v>
      </c>
      <c r="F14" s="131">
        <v>275.45290122</v>
      </c>
      <c r="G14" s="115">
        <v>283</v>
      </c>
      <c r="H14" s="151">
        <v>0</v>
      </c>
      <c r="I14" s="132">
        <v>11704800</v>
      </c>
      <c r="J14" s="115">
        <v>7</v>
      </c>
      <c r="K14" s="115">
        <v>2</v>
      </c>
      <c r="L14" s="115" t="s">
        <v>52</v>
      </c>
      <c r="M14" s="115">
        <v>2</v>
      </c>
      <c r="N14" s="115">
        <v>719.12099999999998</v>
      </c>
      <c r="O14" s="115">
        <v>486.76599999999996</v>
      </c>
      <c r="P14" s="115">
        <v>16125</v>
      </c>
      <c r="Q14" s="115">
        <v>668</v>
      </c>
      <c r="R14" s="152">
        <v>63.954000000000001</v>
      </c>
      <c r="S14" s="115">
        <v>12</v>
      </c>
      <c r="T14" s="115">
        <v>1141</v>
      </c>
      <c r="U14" s="151">
        <v>8</v>
      </c>
      <c r="V14" s="132">
        <v>5925400</v>
      </c>
      <c r="W14" s="115">
        <v>4</v>
      </c>
      <c r="X14" s="115">
        <v>61</v>
      </c>
      <c r="Y14" s="115">
        <v>0</v>
      </c>
      <c r="Z14" s="115">
        <v>0</v>
      </c>
      <c r="AA14" s="153">
        <v>0.47721000000000002</v>
      </c>
      <c r="AB14" s="115">
        <v>2</v>
      </c>
      <c r="AC14" s="115">
        <v>1</v>
      </c>
      <c r="AD14" s="115">
        <v>2</v>
      </c>
      <c r="AE14" s="115">
        <v>0</v>
      </c>
      <c r="AF14" s="115">
        <v>0</v>
      </c>
      <c r="AG14" s="154">
        <v>0</v>
      </c>
      <c r="AH14" s="132">
        <v>418100</v>
      </c>
      <c r="AI14" s="115">
        <v>1</v>
      </c>
      <c r="AJ14" s="115">
        <v>0</v>
      </c>
      <c r="AK14" s="151">
        <v>0</v>
      </c>
      <c r="AL14" s="134">
        <v>38.042512334199998</v>
      </c>
      <c r="AM14" s="135">
        <v>0</v>
      </c>
      <c r="AN14" s="133">
        <v>174.939277</v>
      </c>
      <c r="AO14" s="136">
        <v>1</v>
      </c>
      <c r="AP14" s="137">
        <v>844.8376455314459</v>
      </c>
      <c r="AQ14" s="138">
        <v>55.855885120000003</v>
      </c>
      <c r="AR14" s="155">
        <v>186.97514509000001</v>
      </c>
      <c r="AS14" s="115">
        <v>6</v>
      </c>
      <c r="AT14" s="115">
        <v>0</v>
      </c>
      <c r="AU14" s="139">
        <v>0</v>
      </c>
      <c r="AV14" s="115">
        <v>0</v>
      </c>
      <c r="AW14" s="115">
        <v>283</v>
      </c>
      <c r="AX14" s="115">
        <v>1246.9490000000001</v>
      </c>
      <c r="AY14" s="151">
        <v>376.53300000000002</v>
      </c>
      <c r="AZ14" s="133">
        <v>0</v>
      </c>
      <c r="BA14" s="115">
        <v>10561.126787355799</v>
      </c>
      <c r="BB14" s="133">
        <v>19508.331082770001</v>
      </c>
      <c r="BC14" s="135">
        <v>11719.30628576868</v>
      </c>
      <c r="BD14" s="141">
        <v>2795.7937146300001</v>
      </c>
      <c r="BE14" s="115">
        <v>2982.1720519700002</v>
      </c>
      <c r="BF14" s="131">
        <v>60.894340309999997</v>
      </c>
      <c r="BG14" s="142">
        <v>5325.1511449463706</v>
      </c>
      <c r="BH14" s="115">
        <v>20</v>
      </c>
      <c r="BI14" s="142">
        <v>49536.445864385503</v>
      </c>
      <c r="BJ14" s="143">
        <v>33.799999999999997</v>
      </c>
      <c r="BK14" s="135">
        <v>0</v>
      </c>
      <c r="BL14" s="115">
        <v>278</v>
      </c>
      <c r="BM14" s="156">
        <v>52.586100126939662</v>
      </c>
      <c r="BN14" s="138">
        <v>0.2857142857142857</v>
      </c>
      <c r="BO14" s="115">
        <v>1</v>
      </c>
      <c r="BP14" s="132">
        <v>0</v>
      </c>
      <c r="BQ14" s="115">
        <v>0</v>
      </c>
      <c r="BR14" s="115">
        <v>897</v>
      </c>
      <c r="BS14" s="115">
        <v>215.69200000000001</v>
      </c>
      <c r="BT14" s="151">
        <v>5.5220000000000198</v>
      </c>
      <c r="BU14" s="115">
        <v>2</v>
      </c>
      <c r="BV14" s="132">
        <v>159000</v>
      </c>
      <c r="BW14" s="115">
        <v>10</v>
      </c>
      <c r="BX14" s="115">
        <v>1</v>
      </c>
      <c r="BY14" s="115">
        <v>2</v>
      </c>
      <c r="BZ14" s="151">
        <v>2</v>
      </c>
      <c r="CA14" s="133">
        <v>308.66666666666669</v>
      </c>
      <c r="CB14" s="144">
        <v>4474</v>
      </c>
      <c r="CC14" s="133">
        <v>13.333333333333334</v>
      </c>
      <c r="CD14" s="115">
        <v>1990000</v>
      </c>
      <c r="CE14" s="115">
        <v>2</v>
      </c>
      <c r="CF14" s="115">
        <v>0</v>
      </c>
      <c r="CG14" s="115">
        <v>1796.5059999999999</v>
      </c>
      <c r="CH14" s="115">
        <v>420.0209999999999</v>
      </c>
    </row>
    <row r="15" spans="1:86" x14ac:dyDescent="0.5">
      <c r="A15" s="114" t="s">
        <v>134</v>
      </c>
      <c r="B15" s="115">
        <v>27</v>
      </c>
      <c r="C15" s="115">
        <v>96</v>
      </c>
      <c r="D15" s="115">
        <v>1613</v>
      </c>
      <c r="E15" s="115">
        <v>155</v>
      </c>
      <c r="F15" s="131">
        <v>305.32335190999999</v>
      </c>
      <c r="G15" s="115">
        <v>174</v>
      </c>
      <c r="H15" s="151">
        <v>0.25</v>
      </c>
      <c r="I15" s="132">
        <v>2557800</v>
      </c>
      <c r="J15" s="115">
        <v>8</v>
      </c>
      <c r="K15" s="115">
        <v>30</v>
      </c>
      <c r="L15" s="115" t="s">
        <v>52</v>
      </c>
      <c r="M15" s="115">
        <v>0</v>
      </c>
      <c r="N15" s="115">
        <v>888.32899999999995</v>
      </c>
      <c r="O15" s="115">
        <v>483.34999999999997</v>
      </c>
      <c r="P15" s="115">
        <v>10873</v>
      </c>
      <c r="Q15" s="115">
        <v>2422</v>
      </c>
      <c r="R15" s="152">
        <v>65.926000000000002</v>
      </c>
      <c r="S15" s="115">
        <v>15</v>
      </c>
      <c r="T15" s="115">
        <v>7578</v>
      </c>
      <c r="U15" s="151">
        <v>2</v>
      </c>
      <c r="V15" s="132">
        <v>1261200</v>
      </c>
      <c r="W15" s="115">
        <v>3</v>
      </c>
      <c r="X15" s="115">
        <v>1535</v>
      </c>
      <c r="Y15" s="115">
        <v>0</v>
      </c>
      <c r="Z15" s="115">
        <v>0</v>
      </c>
      <c r="AA15" s="153">
        <v>0.34320999999999996</v>
      </c>
      <c r="AB15" s="115">
        <v>2</v>
      </c>
      <c r="AC15" s="115">
        <v>1</v>
      </c>
      <c r="AD15" s="115">
        <v>4</v>
      </c>
      <c r="AE15" s="115">
        <v>0</v>
      </c>
      <c r="AF15" s="115">
        <v>0</v>
      </c>
      <c r="AG15" s="154">
        <v>0</v>
      </c>
      <c r="AH15" s="132">
        <v>10000</v>
      </c>
      <c r="AI15" s="115">
        <v>1</v>
      </c>
      <c r="AJ15" s="115">
        <v>5</v>
      </c>
      <c r="AK15" s="151">
        <v>0</v>
      </c>
      <c r="AL15" s="134">
        <v>42779.418663800003</v>
      </c>
      <c r="AM15" s="135">
        <v>314.15838284300003</v>
      </c>
      <c r="AN15" s="133">
        <v>7268.9213716499999</v>
      </c>
      <c r="AO15" s="136">
        <v>4</v>
      </c>
      <c r="AP15" s="137">
        <v>1382.4640868406391</v>
      </c>
      <c r="AQ15" s="138">
        <v>26.125735420000002</v>
      </c>
      <c r="AR15" s="155">
        <v>520.22084394000001</v>
      </c>
      <c r="AS15" s="115">
        <v>3</v>
      </c>
      <c r="AT15" s="115">
        <v>1</v>
      </c>
      <c r="AU15" s="139">
        <v>0</v>
      </c>
      <c r="AV15" s="115">
        <v>0</v>
      </c>
      <c r="AW15" s="115">
        <v>1595</v>
      </c>
      <c r="AX15" s="115">
        <v>2622.1529999999998</v>
      </c>
      <c r="AY15" s="151">
        <v>356.2189999999996</v>
      </c>
      <c r="AZ15" s="133">
        <v>0</v>
      </c>
      <c r="BA15" s="115">
        <v>15118.0099749945</v>
      </c>
      <c r="BB15" s="133">
        <v>23557.643544189999</v>
      </c>
      <c r="BC15" s="135">
        <v>6520.1493718941947</v>
      </c>
      <c r="BD15" s="141">
        <v>2.3662349999999999E-2</v>
      </c>
      <c r="BE15" s="115">
        <v>256.60292965000002</v>
      </c>
      <c r="BF15" s="131">
        <v>705.74046966000003</v>
      </c>
      <c r="BG15" s="142">
        <v>4815.9875394916198</v>
      </c>
      <c r="BH15" s="115">
        <v>5</v>
      </c>
      <c r="BI15" s="142">
        <v>17271.642542851176</v>
      </c>
      <c r="BJ15" s="143">
        <v>7.1</v>
      </c>
      <c r="BK15" s="135">
        <v>0</v>
      </c>
      <c r="BL15" s="115">
        <v>297</v>
      </c>
      <c r="BM15" s="156">
        <v>36.46123170757474</v>
      </c>
      <c r="BN15" s="138">
        <v>0</v>
      </c>
      <c r="BO15" s="115">
        <v>2</v>
      </c>
      <c r="BP15" s="132">
        <v>33600</v>
      </c>
      <c r="BQ15" s="115">
        <v>1</v>
      </c>
      <c r="BR15" s="115">
        <v>1008</v>
      </c>
      <c r="BS15" s="115">
        <v>1499.28</v>
      </c>
      <c r="BT15" s="151">
        <v>237.59799999999996</v>
      </c>
      <c r="BU15" s="115">
        <v>7</v>
      </c>
      <c r="BV15" s="132">
        <v>319500</v>
      </c>
      <c r="BW15" s="115">
        <v>15</v>
      </c>
      <c r="BX15" s="115">
        <v>1</v>
      </c>
      <c r="BY15" s="115">
        <v>5</v>
      </c>
      <c r="BZ15" s="151">
        <v>3</v>
      </c>
      <c r="CA15" s="133">
        <v>144.33333333333334</v>
      </c>
      <c r="CB15" s="144">
        <v>6332.666666666667</v>
      </c>
      <c r="CC15" s="133">
        <v>20</v>
      </c>
      <c r="CD15" s="115">
        <v>2380000</v>
      </c>
      <c r="CE15" s="115">
        <v>2</v>
      </c>
      <c r="CF15" s="115">
        <v>1</v>
      </c>
      <c r="CG15" s="115">
        <v>11600.682000000001</v>
      </c>
      <c r="CH15" s="115">
        <v>8137.0750000000007</v>
      </c>
    </row>
    <row r="16" spans="1:86" x14ac:dyDescent="0.5">
      <c r="A16" s="114" t="s">
        <v>141</v>
      </c>
      <c r="B16" s="115">
        <v>28</v>
      </c>
      <c r="C16" s="115">
        <v>177</v>
      </c>
      <c r="D16" s="115">
        <v>1601</v>
      </c>
      <c r="E16" s="115">
        <v>169</v>
      </c>
      <c r="F16" s="131">
        <v>349.91110930999997</v>
      </c>
      <c r="G16" s="115">
        <v>94</v>
      </c>
      <c r="H16" s="151">
        <v>0.5</v>
      </c>
      <c r="I16" s="132">
        <v>847700</v>
      </c>
      <c r="J16" s="115">
        <v>6</v>
      </c>
      <c r="K16" s="115">
        <v>45</v>
      </c>
      <c r="L16" s="115">
        <v>3</v>
      </c>
      <c r="M16" s="115">
        <v>1</v>
      </c>
      <c r="N16" s="115">
        <v>881.678</v>
      </c>
      <c r="O16" s="115">
        <v>449.66</v>
      </c>
      <c r="P16" s="115">
        <v>9649</v>
      </c>
      <c r="Q16" s="115">
        <v>6162</v>
      </c>
      <c r="R16" s="152">
        <v>61.524000000000001</v>
      </c>
      <c r="S16" s="115">
        <v>10</v>
      </c>
      <c r="T16" s="115">
        <v>754</v>
      </c>
      <c r="U16" s="151">
        <v>1</v>
      </c>
      <c r="V16" s="132">
        <v>79700</v>
      </c>
      <c r="W16" s="115">
        <v>3</v>
      </c>
      <c r="X16" s="115">
        <v>622</v>
      </c>
      <c r="Y16" s="115">
        <v>0</v>
      </c>
      <c r="Z16" s="115">
        <v>0</v>
      </c>
      <c r="AA16" s="153">
        <v>0.21</v>
      </c>
      <c r="AB16" s="115">
        <v>2</v>
      </c>
      <c r="AC16" s="115">
        <v>0</v>
      </c>
      <c r="AD16" s="115">
        <v>1</v>
      </c>
      <c r="AE16" s="115">
        <v>20</v>
      </c>
      <c r="AF16" s="115">
        <v>20</v>
      </c>
      <c r="AG16" s="154">
        <v>1</v>
      </c>
      <c r="AH16" s="132">
        <v>9400</v>
      </c>
      <c r="AI16" s="115">
        <v>1</v>
      </c>
      <c r="AJ16" s="115">
        <v>0</v>
      </c>
      <c r="AK16" s="151">
        <v>0</v>
      </c>
      <c r="AL16" s="134">
        <v>0</v>
      </c>
      <c r="AM16" s="135">
        <v>751.64213399360005</v>
      </c>
      <c r="AN16" s="133">
        <v>55.800468029999998</v>
      </c>
      <c r="AO16" s="136">
        <v>0</v>
      </c>
      <c r="AP16" s="137">
        <v>989.10933995166567</v>
      </c>
      <c r="AQ16" s="138">
        <v>65.365561060000005</v>
      </c>
      <c r="AR16" s="155">
        <v>1048.1160655900001</v>
      </c>
      <c r="AS16" s="115">
        <v>1</v>
      </c>
      <c r="AT16" s="115">
        <v>0</v>
      </c>
      <c r="AU16" s="139">
        <v>0</v>
      </c>
      <c r="AV16" s="115">
        <v>0</v>
      </c>
      <c r="AW16" s="115">
        <v>1765</v>
      </c>
      <c r="AX16" s="115">
        <v>2242.6999999999998</v>
      </c>
      <c r="AY16" s="151">
        <v>407.06899999999973</v>
      </c>
      <c r="AZ16" s="133">
        <v>288.36741879000004</v>
      </c>
      <c r="BA16" s="115">
        <v>9288.6503592554982</v>
      </c>
      <c r="BB16" s="133">
        <v>11234.254152699999</v>
      </c>
      <c r="BC16" s="135">
        <v>6186.1657718555407</v>
      </c>
      <c r="BD16" s="141">
        <v>275.67697464000003</v>
      </c>
      <c r="BE16" s="115">
        <v>2160.1307644200001</v>
      </c>
      <c r="BF16" s="131">
        <v>218.38250503</v>
      </c>
      <c r="BG16" s="142">
        <v>3683.7148812145201</v>
      </c>
      <c r="BH16" s="115">
        <v>5</v>
      </c>
      <c r="BI16" s="142">
        <v>22760.084413131961</v>
      </c>
      <c r="BJ16" s="143">
        <v>0</v>
      </c>
      <c r="BK16" s="135">
        <v>0</v>
      </c>
      <c r="BL16" s="115">
        <v>302</v>
      </c>
      <c r="BM16" s="156">
        <v>23.683249449580057</v>
      </c>
      <c r="BN16" s="138">
        <v>0</v>
      </c>
      <c r="BO16" s="115">
        <v>2</v>
      </c>
      <c r="BP16" s="132">
        <v>1382400</v>
      </c>
      <c r="BQ16" s="115">
        <v>1</v>
      </c>
      <c r="BR16" s="115">
        <v>3</v>
      </c>
      <c r="BS16" s="115">
        <v>173.40100000000001</v>
      </c>
      <c r="BT16" s="151">
        <v>95.436000000000007</v>
      </c>
      <c r="BU16" s="115">
        <v>29</v>
      </c>
      <c r="BV16" s="132">
        <v>143300</v>
      </c>
      <c r="BW16" s="115">
        <v>13</v>
      </c>
      <c r="BX16" s="115">
        <v>1</v>
      </c>
      <c r="BY16" s="115">
        <v>3</v>
      </c>
      <c r="BZ16" s="151">
        <v>3</v>
      </c>
      <c r="CA16" s="133">
        <v>52.666666666666664</v>
      </c>
      <c r="CB16" s="144">
        <v>4472.666666666667</v>
      </c>
      <c r="CC16" s="133">
        <v>8.3333333333333339</v>
      </c>
      <c r="CD16" s="115">
        <v>1660000</v>
      </c>
      <c r="CE16" s="115">
        <v>2</v>
      </c>
      <c r="CF16" s="115">
        <v>0</v>
      </c>
      <c r="CG16" s="115">
        <v>5853.768</v>
      </c>
      <c r="CH16" s="115">
        <v>2632.7780000000002</v>
      </c>
    </row>
    <row r="17" spans="1:86" x14ac:dyDescent="0.5">
      <c r="A17" s="114" t="s">
        <v>150</v>
      </c>
      <c r="B17" s="115">
        <v>27</v>
      </c>
      <c r="C17" s="115">
        <v>78</v>
      </c>
      <c r="D17" s="115">
        <v>916</v>
      </c>
      <c r="E17" s="115">
        <v>130</v>
      </c>
      <c r="F17" s="131">
        <v>411.68995296999998</v>
      </c>
      <c r="G17" s="115">
        <v>311</v>
      </c>
      <c r="H17" s="151">
        <v>0</v>
      </c>
      <c r="I17" s="132">
        <v>196900</v>
      </c>
      <c r="J17" s="115">
        <v>3</v>
      </c>
      <c r="K17" s="115">
        <v>2</v>
      </c>
      <c r="L17" s="115">
        <v>4</v>
      </c>
      <c r="M17" s="115">
        <v>2</v>
      </c>
      <c r="N17" s="115">
        <v>1003.912</v>
      </c>
      <c r="O17" s="115">
        <v>1022.336</v>
      </c>
      <c r="P17" s="115">
        <v>14500</v>
      </c>
      <c r="Q17" s="115">
        <v>5639</v>
      </c>
      <c r="R17" s="152">
        <v>58.256000000000007</v>
      </c>
      <c r="S17" s="115">
        <v>3</v>
      </c>
      <c r="T17" s="115">
        <v>843</v>
      </c>
      <c r="U17" s="151">
        <v>3</v>
      </c>
      <c r="V17" s="132">
        <v>0</v>
      </c>
      <c r="W17" s="115">
        <v>0</v>
      </c>
      <c r="X17" s="115">
        <v>4</v>
      </c>
      <c r="Y17" s="115">
        <v>0</v>
      </c>
      <c r="Z17" s="115">
        <v>0</v>
      </c>
      <c r="AA17" s="153">
        <v>0.25906000000000001</v>
      </c>
      <c r="AB17" s="115">
        <v>0</v>
      </c>
      <c r="AC17" s="115">
        <v>0</v>
      </c>
      <c r="AD17" s="115">
        <v>0</v>
      </c>
      <c r="AE17" s="115">
        <v>0</v>
      </c>
      <c r="AF17" s="115">
        <v>0</v>
      </c>
      <c r="AG17" s="154">
        <v>0</v>
      </c>
      <c r="AH17" s="132">
        <v>62000</v>
      </c>
      <c r="AI17" s="115">
        <v>3</v>
      </c>
      <c r="AJ17" s="115">
        <v>0</v>
      </c>
      <c r="AK17" s="151">
        <v>0</v>
      </c>
      <c r="AL17" s="134">
        <v>0</v>
      </c>
      <c r="AM17" s="135">
        <v>171.59937016469999</v>
      </c>
      <c r="AN17" s="133">
        <v>0</v>
      </c>
      <c r="AO17" s="136">
        <v>2</v>
      </c>
      <c r="AP17" s="137">
        <v>1273.7952834039481</v>
      </c>
      <c r="AQ17" s="138">
        <v>46.464328969999997</v>
      </c>
      <c r="AR17" s="155">
        <v>519.87197004000006</v>
      </c>
      <c r="AS17" s="115">
        <v>0</v>
      </c>
      <c r="AT17" s="115">
        <v>0</v>
      </c>
      <c r="AU17" s="139">
        <v>1007600</v>
      </c>
      <c r="AV17" s="115">
        <v>1</v>
      </c>
      <c r="AW17" s="115">
        <v>55</v>
      </c>
      <c r="AX17" s="115">
        <v>1931.6959999999999</v>
      </c>
      <c r="AY17" s="151">
        <v>241.35500000000002</v>
      </c>
      <c r="AZ17" s="133">
        <v>52.493597029100002</v>
      </c>
      <c r="BA17" s="115">
        <v>7074.6378210028215</v>
      </c>
      <c r="BB17" s="133">
        <v>7691.0794869800002</v>
      </c>
      <c r="BC17" s="135">
        <v>6364.4259167498931</v>
      </c>
      <c r="BD17" s="141">
        <v>6357.4935152400003</v>
      </c>
      <c r="BE17" s="115">
        <v>0</v>
      </c>
      <c r="BF17" s="131">
        <v>5.1551661800000002</v>
      </c>
      <c r="BG17" s="142">
        <v>2152.98577826766</v>
      </c>
      <c r="BH17" s="115">
        <v>4</v>
      </c>
      <c r="BI17" s="142">
        <v>1639.518069104</v>
      </c>
      <c r="BJ17" s="143">
        <v>0</v>
      </c>
      <c r="BK17" s="135">
        <v>0</v>
      </c>
      <c r="BL17" s="115">
        <v>122</v>
      </c>
      <c r="BM17" s="156">
        <v>17.236552222908077</v>
      </c>
      <c r="BN17" s="138">
        <v>0</v>
      </c>
      <c r="BO17" s="115">
        <v>1</v>
      </c>
      <c r="BP17" s="132">
        <v>105700</v>
      </c>
      <c r="BQ17" s="115">
        <v>3</v>
      </c>
      <c r="BR17" s="115">
        <v>0</v>
      </c>
      <c r="BS17" s="115">
        <v>506.10699999999997</v>
      </c>
      <c r="BT17" s="151">
        <v>0.69999999999998863</v>
      </c>
      <c r="BU17" s="115">
        <v>2</v>
      </c>
      <c r="BV17" s="132">
        <v>422700</v>
      </c>
      <c r="BW17" s="115">
        <v>20</v>
      </c>
      <c r="BX17" s="115">
        <v>0</v>
      </c>
      <c r="BY17" s="115">
        <v>2</v>
      </c>
      <c r="BZ17" s="151">
        <v>1</v>
      </c>
      <c r="CA17" s="133">
        <v>98.333333333333329</v>
      </c>
      <c r="CB17" s="144">
        <v>17604.333333333332</v>
      </c>
      <c r="CC17" s="133">
        <v>10</v>
      </c>
      <c r="CD17" s="115">
        <v>270000</v>
      </c>
      <c r="CE17" s="115">
        <v>0</v>
      </c>
      <c r="CF17" s="115">
        <v>0</v>
      </c>
      <c r="CG17" s="115">
        <v>9579.8970000000008</v>
      </c>
      <c r="CH17" s="115">
        <v>7326.7190000000001</v>
      </c>
    </row>
    <row r="18" spans="1:86" x14ac:dyDescent="0.5">
      <c r="A18" s="114" t="s">
        <v>138</v>
      </c>
      <c r="B18" s="115">
        <v>44</v>
      </c>
      <c r="C18" s="115">
        <v>224</v>
      </c>
      <c r="D18" s="115">
        <v>3885</v>
      </c>
      <c r="E18" s="115">
        <v>502</v>
      </c>
      <c r="F18" s="131">
        <v>779.19863708000003</v>
      </c>
      <c r="G18" s="115">
        <v>380</v>
      </c>
      <c r="H18" s="151">
        <v>0.5</v>
      </c>
      <c r="I18" s="132">
        <v>5256700</v>
      </c>
      <c r="J18" s="115">
        <v>5</v>
      </c>
      <c r="K18" s="115">
        <v>32</v>
      </c>
      <c r="L18" s="115">
        <v>68</v>
      </c>
      <c r="M18" s="115">
        <v>0</v>
      </c>
      <c r="N18" s="115">
        <v>835</v>
      </c>
      <c r="O18" s="115">
        <v>697</v>
      </c>
      <c r="P18" s="115">
        <v>28080</v>
      </c>
      <c r="Q18" s="115">
        <v>1110</v>
      </c>
      <c r="R18" s="152">
        <v>57.88000000000001</v>
      </c>
      <c r="S18" s="115">
        <v>20</v>
      </c>
      <c r="T18" s="115">
        <v>2047</v>
      </c>
      <c r="U18" s="151">
        <v>7</v>
      </c>
      <c r="V18" s="132">
        <v>75800</v>
      </c>
      <c r="W18" s="115">
        <v>3</v>
      </c>
      <c r="X18" s="115">
        <v>94</v>
      </c>
      <c r="Y18" s="115">
        <v>1</v>
      </c>
      <c r="Z18" s="115">
        <v>0</v>
      </c>
      <c r="AA18" s="153">
        <v>0.36747000000000002</v>
      </c>
      <c r="AB18" s="115">
        <v>9</v>
      </c>
      <c r="AC18" s="115">
        <v>2</v>
      </c>
      <c r="AD18" s="115">
        <v>5</v>
      </c>
      <c r="AE18" s="115">
        <v>0</v>
      </c>
      <c r="AF18" s="115">
        <v>0</v>
      </c>
      <c r="AG18" s="154">
        <v>2</v>
      </c>
      <c r="AH18" s="132">
        <v>961200</v>
      </c>
      <c r="AI18" s="115">
        <v>4</v>
      </c>
      <c r="AJ18" s="115">
        <v>1</v>
      </c>
      <c r="AK18" s="151">
        <v>0</v>
      </c>
      <c r="AL18" s="134">
        <v>170941.64353900001</v>
      </c>
      <c r="AM18" s="135">
        <v>263.70377887750004</v>
      </c>
      <c r="AN18" s="133">
        <v>7603.05841427</v>
      </c>
      <c r="AO18" s="136">
        <v>3</v>
      </c>
      <c r="AP18" s="137">
        <v>2182.5693414753914</v>
      </c>
      <c r="AQ18" s="138">
        <v>65.130757099999997</v>
      </c>
      <c r="AR18" s="155">
        <v>831.27252085999999</v>
      </c>
      <c r="AS18" s="115">
        <v>8</v>
      </c>
      <c r="AT18" s="115">
        <v>0</v>
      </c>
      <c r="AU18" s="139">
        <v>0</v>
      </c>
      <c r="AV18" s="115">
        <v>0</v>
      </c>
      <c r="AW18" s="115">
        <v>1342</v>
      </c>
      <c r="AX18" s="115">
        <v>1194.1320000000001</v>
      </c>
      <c r="AY18" s="151">
        <v>693.54500000000007</v>
      </c>
      <c r="AZ18" s="133">
        <v>159.32329018300001</v>
      </c>
      <c r="BA18" s="115">
        <v>50830.149599794997</v>
      </c>
      <c r="BB18" s="133">
        <v>57962.306556219999</v>
      </c>
      <c r="BC18" s="135">
        <v>21730.50263301047</v>
      </c>
      <c r="BD18" s="141">
        <v>1196.4354189400001</v>
      </c>
      <c r="BE18" s="115">
        <v>6428.18961562</v>
      </c>
      <c r="BF18" s="131">
        <v>2609.1240688900002</v>
      </c>
      <c r="BG18" s="142">
        <v>10155.9357089194</v>
      </c>
      <c r="BH18" s="115">
        <v>10</v>
      </c>
      <c r="BI18" s="142">
        <v>114613.50686089355</v>
      </c>
      <c r="BJ18" s="143">
        <v>88.3</v>
      </c>
      <c r="BK18" s="135">
        <v>0</v>
      </c>
      <c r="BL18" s="115">
        <v>301</v>
      </c>
      <c r="BM18" s="156">
        <v>82.097310324949291</v>
      </c>
      <c r="BN18" s="138">
        <v>0</v>
      </c>
      <c r="BO18" s="115">
        <v>1</v>
      </c>
      <c r="BP18" s="132">
        <v>2701400</v>
      </c>
      <c r="BQ18" s="115">
        <v>6</v>
      </c>
      <c r="BR18" s="115">
        <v>450.95400000000001</v>
      </c>
      <c r="BS18" s="115">
        <v>1084</v>
      </c>
      <c r="BT18" s="151">
        <v>13</v>
      </c>
      <c r="BU18" s="115">
        <v>17</v>
      </c>
      <c r="BV18" s="132">
        <v>96100</v>
      </c>
      <c r="BW18" s="115">
        <v>11</v>
      </c>
      <c r="BX18" s="115">
        <v>0</v>
      </c>
      <c r="BY18" s="115">
        <v>4</v>
      </c>
      <c r="BZ18" s="151">
        <v>4</v>
      </c>
      <c r="CA18" s="133">
        <v>182.33333333333334</v>
      </c>
      <c r="CB18" s="144">
        <v>15325.333333333334</v>
      </c>
      <c r="CC18" s="133">
        <v>20</v>
      </c>
      <c r="CD18" s="115">
        <v>5900000</v>
      </c>
      <c r="CE18" s="115">
        <v>0</v>
      </c>
      <c r="CF18" s="115">
        <v>0</v>
      </c>
      <c r="CG18" s="115">
        <v>2197.864</v>
      </c>
      <c r="CH18" s="115">
        <v>439.0560000000001</v>
      </c>
    </row>
    <row r="19" spans="1:86" x14ac:dyDescent="0.5">
      <c r="A19" s="114" t="s">
        <v>137</v>
      </c>
      <c r="B19" s="115">
        <v>2</v>
      </c>
      <c r="C19" s="115">
        <v>12</v>
      </c>
      <c r="D19" s="115">
        <v>220</v>
      </c>
      <c r="E19" s="115">
        <v>46</v>
      </c>
      <c r="F19" s="131">
        <v>162.80954724</v>
      </c>
      <c r="G19" s="115">
        <v>52</v>
      </c>
      <c r="H19" s="151">
        <v>0</v>
      </c>
      <c r="I19" s="132">
        <v>3956300</v>
      </c>
      <c r="J19" s="115">
        <v>5</v>
      </c>
      <c r="K19" s="115">
        <v>7</v>
      </c>
      <c r="L19" s="115">
        <v>9</v>
      </c>
      <c r="M19" s="115">
        <v>0</v>
      </c>
      <c r="N19" s="115">
        <v>431.89</v>
      </c>
      <c r="O19" s="115">
        <v>237.10499999999999</v>
      </c>
      <c r="P19" s="115">
        <v>1397</v>
      </c>
      <c r="Q19" s="115">
        <v>186</v>
      </c>
      <c r="R19" s="152">
        <v>56.748000000000012</v>
      </c>
      <c r="S19" s="115">
        <v>2</v>
      </c>
      <c r="T19" s="115">
        <v>45</v>
      </c>
      <c r="U19" s="151">
        <v>2</v>
      </c>
      <c r="V19" s="132">
        <v>0</v>
      </c>
      <c r="W19" s="115">
        <v>0</v>
      </c>
      <c r="X19" s="115">
        <v>0</v>
      </c>
      <c r="Y19" s="115">
        <v>0</v>
      </c>
      <c r="Z19" s="115">
        <v>0</v>
      </c>
      <c r="AA19" s="153">
        <v>0.47432000000000002</v>
      </c>
      <c r="AB19" s="115">
        <v>1</v>
      </c>
      <c r="AC19" s="115">
        <v>1</v>
      </c>
      <c r="AD19" s="115">
        <v>0</v>
      </c>
      <c r="AE19" s="115">
        <v>0</v>
      </c>
      <c r="AF19" s="115">
        <v>0</v>
      </c>
      <c r="AG19" s="154">
        <v>0</v>
      </c>
      <c r="AH19" s="132">
        <v>13700</v>
      </c>
      <c r="AI19" s="115">
        <v>1</v>
      </c>
      <c r="AJ19" s="115">
        <v>0</v>
      </c>
      <c r="AK19" s="151">
        <v>9854.8772993500006</v>
      </c>
      <c r="AL19" s="134">
        <v>2517.1440910199999</v>
      </c>
      <c r="AM19" s="135">
        <v>0</v>
      </c>
      <c r="AN19" s="133">
        <v>7.4116638999999997</v>
      </c>
      <c r="AO19" s="136">
        <v>0</v>
      </c>
      <c r="AP19" s="137">
        <v>194.20712013089999</v>
      </c>
      <c r="AQ19" s="138">
        <v>1.10351372</v>
      </c>
      <c r="AR19" s="155">
        <v>184.88867755999999</v>
      </c>
      <c r="AS19" s="115">
        <v>0</v>
      </c>
      <c r="AT19" s="115">
        <v>0</v>
      </c>
      <c r="AU19" s="139">
        <v>1170000</v>
      </c>
      <c r="AV19" s="115">
        <v>1</v>
      </c>
      <c r="AW19" s="115">
        <v>0</v>
      </c>
      <c r="AX19" s="115">
        <v>1793.6717000000001</v>
      </c>
      <c r="AY19" s="151">
        <v>269.40258000000017</v>
      </c>
      <c r="AZ19" s="133">
        <v>0</v>
      </c>
      <c r="BA19" s="115">
        <v>0</v>
      </c>
      <c r="BB19" s="133">
        <v>283.62246765999998</v>
      </c>
      <c r="BC19" s="135">
        <v>0</v>
      </c>
      <c r="BD19" s="141">
        <v>0</v>
      </c>
      <c r="BE19" s="115">
        <v>0</v>
      </c>
      <c r="BF19" s="131">
        <v>41.346376370000002</v>
      </c>
      <c r="BG19" s="142">
        <v>553.9318436308771</v>
      </c>
      <c r="BH19" s="115">
        <v>2</v>
      </c>
      <c r="BI19" s="142">
        <v>5098.4285587499999</v>
      </c>
      <c r="BJ19" s="143">
        <v>0</v>
      </c>
      <c r="BK19" s="135">
        <v>2468.9914552999999</v>
      </c>
      <c r="BL19" s="115">
        <v>3</v>
      </c>
      <c r="BM19" s="156">
        <v>2.5433577537751808</v>
      </c>
      <c r="BN19" s="138">
        <v>0.2857142857142857</v>
      </c>
      <c r="BO19" s="115">
        <v>0</v>
      </c>
      <c r="BP19" s="132">
        <v>47400</v>
      </c>
      <c r="BQ19" s="115">
        <v>1</v>
      </c>
      <c r="BR19" s="115">
        <v>0</v>
      </c>
      <c r="BS19" s="115">
        <v>201.58625000000001</v>
      </c>
      <c r="BT19" s="151">
        <v>52.132830000000013</v>
      </c>
      <c r="BU19" s="115">
        <v>2</v>
      </c>
      <c r="BV19" s="132">
        <v>0</v>
      </c>
      <c r="BW19" s="115">
        <v>0</v>
      </c>
      <c r="BX19" s="115">
        <v>0</v>
      </c>
      <c r="BY19" s="115">
        <v>2</v>
      </c>
      <c r="BZ19" s="151">
        <v>0</v>
      </c>
      <c r="CA19" s="133">
        <v>0</v>
      </c>
      <c r="CB19" s="144">
        <v>0</v>
      </c>
      <c r="CC19" s="133">
        <v>0</v>
      </c>
      <c r="CD19" s="115">
        <v>50000</v>
      </c>
      <c r="CE19" s="115">
        <v>0</v>
      </c>
      <c r="CF19" s="115">
        <v>0</v>
      </c>
      <c r="CG19" s="115">
        <v>323.16800000000001</v>
      </c>
      <c r="CH19" s="115">
        <v>0</v>
      </c>
    </row>
    <row r="20" spans="1:86" x14ac:dyDescent="0.5">
      <c r="A20" s="114" t="s">
        <v>135</v>
      </c>
      <c r="B20" s="115">
        <v>52</v>
      </c>
      <c r="C20" s="115">
        <v>244</v>
      </c>
      <c r="D20" s="115">
        <v>2122</v>
      </c>
      <c r="E20" s="115">
        <v>201</v>
      </c>
      <c r="F20" s="131">
        <v>1652.91356165</v>
      </c>
      <c r="G20" s="115">
        <v>110</v>
      </c>
      <c r="H20" s="151">
        <v>0</v>
      </c>
      <c r="I20" s="132">
        <v>3691300</v>
      </c>
      <c r="J20" s="115">
        <v>13</v>
      </c>
      <c r="K20" s="115">
        <v>9</v>
      </c>
      <c r="L20" s="115">
        <v>7</v>
      </c>
      <c r="M20" s="115">
        <v>9</v>
      </c>
      <c r="N20" s="115">
        <v>1349.3969999999999</v>
      </c>
      <c r="O20" s="115">
        <v>653.57799999999997</v>
      </c>
      <c r="P20" s="115">
        <v>5946</v>
      </c>
      <c r="Q20" s="115">
        <v>1336</v>
      </c>
      <c r="R20" s="152">
        <v>77.015000000000015</v>
      </c>
      <c r="S20" s="115">
        <v>7</v>
      </c>
      <c r="T20" s="115">
        <v>20674</v>
      </c>
      <c r="U20" s="151">
        <v>4</v>
      </c>
      <c r="V20" s="132">
        <v>0</v>
      </c>
      <c r="W20" s="115">
        <v>0</v>
      </c>
      <c r="X20" s="115">
        <v>91.894000000000005</v>
      </c>
      <c r="Y20" s="115">
        <v>0</v>
      </c>
      <c r="Z20" s="115">
        <v>0</v>
      </c>
      <c r="AA20" s="153">
        <v>0.47625000000000012</v>
      </c>
      <c r="AB20" s="115">
        <v>0</v>
      </c>
      <c r="AC20" s="115">
        <v>1</v>
      </c>
      <c r="AD20" s="115">
        <v>0</v>
      </c>
      <c r="AE20" s="115">
        <v>57</v>
      </c>
      <c r="AF20" s="115">
        <v>57</v>
      </c>
      <c r="AG20" s="154">
        <v>0</v>
      </c>
      <c r="AH20" s="132">
        <v>0</v>
      </c>
      <c r="AI20" s="115">
        <v>0</v>
      </c>
      <c r="AJ20" s="115">
        <v>5</v>
      </c>
      <c r="AK20" s="151">
        <v>22246.0232732</v>
      </c>
      <c r="AL20" s="134">
        <v>14905.798004300001</v>
      </c>
      <c r="AM20" s="135">
        <v>84.657608665799998</v>
      </c>
      <c r="AN20" s="133">
        <v>963.36182066000003</v>
      </c>
      <c r="AO20" s="136">
        <v>5</v>
      </c>
      <c r="AP20" s="137">
        <v>2137.8229949824422</v>
      </c>
      <c r="AQ20" s="138">
        <v>903.43734721999999</v>
      </c>
      <c r="AR20" s="155">
        <v>291.42561483000003</v>
      </c>
      <c r="AS20" s="115">
        <v>0</v>
      </c>
      <c r="AT20" s="115">
        <v>0</v>
      </c>
      <c r="AU20" s="139">
        <v>0</v>
      </c>
      <c r="AV20" s="115">
        <v>0</v>
      </c>
      <c r="AW20" s="115">
        <v>0</v>
      </c>
      <c r="AX20" s="115">
        <v>2599.33</v>
      </c>
      <c r="AY20" s="151">
        <v>298.9699999999998</v>
      </c>
      <c r="AZ20" s="133">
        <v>117.2837761863762</v>
      </c>
      <c r="BA20" s="115">
        <v>4903.487919211273</v>
      </c>
      <c r="BB20" s="133">
        <v>8474.4915661499999</v>
      </c>
      <c r="BC20" s="135">
        <v>3577.19116562831</v>
      </c>
      <c r="BD20" s="141">
        <v>3579.7962680199998</v>
      </c>
      <c r="BE20" s="115">
        <v>105.73805780000001</v>
      </c>
      <c r="BF20" s="131">
        <v>20.615912519999998</v>
      </c>
      <c r="BG20" s="142">
        <v>9452.0166454178088</v>
      </c>
      <c r="BH20" s="115">
        <v>19</v>
      </c>
      <c r="BI20" s="142">
        <v>10051.127437167546</v>
      </c>
      <c r="BJ20" s="143">
        <v>0</v>
      </c>
      <c r="BK20" s="135">
        <v>0</v>
      </c>
      <c r="BL20" s="115">
        <v>1966</v>
      </c>
      <c r="BM20" s="156">
        <v>84.908804900000007</v>
      </c>
      <c r="BN20" s="138">
        <v>0</v>
      </c>
      <c r="BO20" s="115">
        <v>0</v>
      </c>
      <c r="BP20" s="132">
        <v>136400</v>
      </c>
      <c r="BQ20" s="115">
        <v>3</v>
      </c>
      <c r="BR20" s="115">
        <v>119.919</v>
      </c>
      <c r="BS20" s="115">
        <v>294.74299999999999</v>
      </c>
      <c r="BT20" s="151">
        <v>13.949000000000012</v>
      </c>
      <c r="BU20" s="115">
        <v>45</v>
      </c>
      <c r="BV20" s="132">
        <v>203200</v>
      </c>
      <c r="BW20" s="115">
        <v>8</v>
      </c>
      <c r="BX20" s="115">
        <v>0</v>
      </c>
      <c r="BY20" s="115">
        <v>1</v>
      </c>
      <c r="BZ20" s="151">
        <v>4</v>
      </c>
      <c r="CA20" s="133">
        <v>62</v>
      </c>
      <c r="CB20" s="144">
        <v>2937.6666666666665</v>
      </c>
      <c r="CC20" s="133">
        <v>13.333333333333334</v>
      </c>
      <c r="CD20" s="115">
        <v>510000</v>
      </c>
      <c r="CE20" s="115">
        <v>2</v>
      </c>
      <c r="CF20" s="115">
        <v>0</v>
      </c>
      <c r="CG20" s="115">
        <v>1653.433</v>
      </c>
      <c r="CH20" s="115">
        <v>473.31200000000007</v>
      </c>
    </row>
    <row r="21" spans="1:86" x14ac:dyDescent="0.5">
      <c r="A21" s="114" t="s">
        <v>152</v>
      </c>
      <c r="B21" s="115">
        <v>7</v>
      </c>
      <c r="C21" s="115">
        <v>36</v>
      </c>
      <c r="D21" s="115">
        <v>343</v>
      </c>
      <c r="E21" s="115">
        <v>88</v>
      </c>
      <c r="F21" s="131">
        <v>58.257414249999997</v>
      </c>
      <c r="G21" s="115">
        <v>94</v>
      </c>
      <c r="H21" s="151">
        <v>0</v>
      </c>
      <c r="I21" s="132">
        <v>222700</v>
      </c>
      <c r="J21" s="115">
        <v>3</v>
      </c>
      <c r="K21" s="115">
        <v>2</v>
      </c>
      <c r="L21" s="115">
        <v>8</v>
      </c>
      <c r="M21" s="115">
        <v>1</v>
      </c>
      <c r="N21" s="115">
        <v>1227.9179999999999</v>
      </c>
      <c r="O21" s="115">
        <v>589.62699999999984</v>
      </c>
      <c r="P21" s="115">
        <v>3210</v>
      </c>
      <c r="Q21" s="115">
        <v>397</v>
      </c>
      <c r="R21" s="152">
        <v>60.338000000000001</v>
      </c>
      <c r="S21" s="115">
        <v>5</v>
      </c>
      <c r="T21" s="115">
        <v>155</v>
      </c>
      <c r="U21" s="151">
        <v>3</v>
      </c>
      <c r="V21" s="132">
        <v>44600</v>
      </c>
      <c r="W21" s="115">
        <v>1</v>
      </c>
      <c r="X21" s="115">
        <v>0</v>
      </c>
      <c r="Y21" s="115">
        <v>0</v>
      </c>
      <c r="Z21" s="115">
        <v>0</v>
      </c>
      <c r="AA21" s="153">
        <v>0.33498</v>
      </c>
      <c r="AB21" s="115">
        <v>0</v>
      </c>
      <c r="AC21" s="115">
        <v>3</v>
      </c>
      <c r="AD21" s="115">
        <v>1</v>
      </c>
      <c r="AE21" s="115">
        <v>14</v>
      </c>
      <c r="AF21" s="115">
        <v>14</v>
      </c>
      <c r="AG21" s="154">
        <v>0</v>
      </c>
      <c r="AH21" s="132">
        <v>8600</v>
      </c>
      <c r="AI21" s="115">
        <v>1</v>
      </c>
      <c r="AJ21" s="115">
        <v>0</v>
      </c>
      <c r="AK21" s="151">
        <v>35365.548002230003</v>
      </c>
      <c r="AL21" s="134">
        <v>0</v>
      </c>
      <c r="AM21" s="135">
        <v>385.71250891220001</v>
      </c>
      <c r="AN21" s="133">
        <v>0</v>
      </c>
      <c r="AO21" s="136">
        <v>1</v>
      </c>
      <c r="AP21" s="137">
        <v>449.88690881952004</v>
      </c>
      <c r="AQ21" s="138">
        <v>6.2715568299999997</v>
      </c>
      <c r="AR21" s="155">
        <v>689.01030403999994</v>
      </c>
      <c r="AS21" s="115">
        <v>0</v>
      </c>
      <c r="AT21" s="115">
        <v>1</v>
      </c>
      <c r="AU21" s="139">
        <v>60200</v>
      </c>
      <c r="AV21" s="115">
        <v>2</v>
      </c>
      <c r="AW21" s="115">
        <v>245.76900000000001</v>
      </c>
      <c r="AX21" s="115">
        <v>5448.1679999999997</v>
      </c>
      <c r="AY21" s="151">
        <v>1868.3339999999998</v>
      </c>
      <c r="AZ21" s="133">
        <v>0</v>
      </c>
      <c r="BA21" s="115">
        <v>165.51689285819401</v>
      </c>
      <c r="BB21" s="133">
        <v>953.46227317</v>
      </c>
      <c r="BC21" s="135">
        <v>0</v>
      </c>
      <c r="BD21" s="141">
        <v>107.09085245999999</v>
      </c>
      <c r="BE21" s="115">
        <v>71.318526120000001</v>
      </c>
      <c r="BF21" s="131">
        <v>69.41614045</v>
      </c>
      <c r="BG21" s="142">
        <v>3281.5216268204699</v>
      </c>
      <c r="BH21" s="115">
        <v>7</v>
      </c>
      <c r="BI21" s="142">
        <v>2948.9247461370501</v>
      </c>
      <c r="BJ21" s="143">
        <v>0</v>
      </c>
      <c r="BK21" s="135">
        <v>0</v>
      </c>
      <c r="BL21" s="115">
        <v>19</v>
      </c>
      <c r="BM21" s="156">
        <v>12.996318705344182</v>
      </c>
      <c r="BN21" s="138">
        <v>0.2857142857142857</v>
      </c>
      <c r="BO21" s="115">
        <v>0</v>
      </c>
      <c r="BP21" s="132">
        <v>60700</v>
      </c>
      <c r="BQ21" s="115">
        <v>2</v>
      </c>
      <c r="BR21" s="115">
        <v>523.83399999999995</v>
      </c>
      <c r="BS21" s="115">
        <v>304.738</v>
      </c>
      <c r="BT21" s="151">
        <v>0</v>
      </c>
      <c r="BU21" s="115">
        <v>2</v>
      </c>
      <c r="BV21" s="132">
        <v>83700</v>
      </c>
      <c r="BW21" s="115">
        <v>5</v>
      </c>
      <c r="BX21" s="115">
        <v>0</v>
      </c>
      <c r="BY21" s="115">
        <v>0</v>
      </c>
      <c r="BZ21" s="151">
        <v>0</v>
      </c>
      <c r="CA21" s="133">
        <v>76.511627906976742</v>
      </c>
      <c r="CB21" s="144">
        <v>3727.9302325581398</v>
      </c>
      <c r="CC21" s="133">
        <v>5</v>
      </c>
      <c r="CD21" s="115">
        <v>20000</v>
      </c>
      <c r="CE21" s="115">
        <v>0</v>
      </c>
      <c r="CF21" s="115">
        <v>0</v>
      </c>
      <c r="CG21" s="115">
        <v>2493.8249999999998</v>
      </c>
      <c r="CH21" s="115">
        <v>806.77800000000013</v>
      </c>
    </row>
    <row r="22" spans="1:86" x14ac:dyDescent="0.5">
      <c r="A22" s="114" t="s">
        <v>139</v>
      </c>
      <c r="B22" s="115">
        <v>6</v>
      </c>
      <c r="C22" s="115">
        <v>23</v>
      </c>
      <c r="D22" s="115">
        <v>398</v>
      </c>
      <c r="E22" s="115">
        <v>70</v>
      </c>
      <c r="F22" s="131">
        <v>269.27248164000002</v>
      </c>
      <c r="G22" s="115">
        <v>111</v>
      </c>
      <c r="H22" s="151">
        <v>0</v>
      </c>
      <c r="I22" s="132">
        <v>1550600</v>
      </c>
      <c r="J22" s="115">
        <v>6</v>
      </c>
      <c r="K22" s="115">
        <v>7</v>
      </c>
      <c r="L22" s="115">
        <v>15</v>
      </c>
      <c r="M22" s="115">
        <v>1</v>
      </c>
      <c r="N22" s="115">
        <v>1047.4000000000001</v>
      </c>
      <c r="O22" s="115">
        <v>727.53200000000015</v>
      </c>
      <c r="P22" s="115">
        <v>2120</v>
      </c>
      <c r="Q22" s="115">
        <v>714</v>
      </c>
      <c r="R22" s="152">
        <v>67.350000000000009</v>
      </c>
      <c r="S22" s="115">
        <v>8</v>
      </c>
      <c r="T22" s="115">
        <v>5053</v>
      </c>
      <c r="U22" s="151">
        <v>3</v>
      </c>
      <c r="V22" s="132">
        <v>27400</v>
      </c>
      <c r="W22" s="115">
        <v>2</v>
      </c>
      <c r="X22" s="115">
        <v>66.839219999999997</v>
      </c>
      <c r="Y22" s="115">
        <v>1</v>
      </c>
      <c r="Z22" s="115">
        <v>0</v>
      </c>
      <c r="AA22" s="153">
        <v>0.4502600000000001</v>
      </c>
      <c r="AB22" s="115">
        <v>0</v>
      </c>
      <c r="AC22" s="115">
        <v>2</v>
      </c>
      <c r="AD22" s="115">
        <v>7</v>
      </c>
      <c r="AE22" s="115">
        <v>0</v>
      </c>
      <c r="AF22" s="115">
        <v>0</v>
      </c>
      <c r="AG22" s="154">
        <v>0</v>
      </c>
      <c r="AH22" s="132">
        <v>9896000</v>
      </c>
      <c r="AI22" s="115">
        <v>4</v>
      </c>
      <c r="AJ22" s="115">
        <v>2</v>
      </c>
      <c r="AK22" s="151">
        <v>2667.6399375400001</v>
      </c>
      <c r="AL22" s="134">
        <v>0</v>
      </c>
      <c r="AM22" s="135">
        <v>34.940239691399995</v>
      </c>
      <c r="AN22" s="133">
        <v>0</v>
      </c>
      <c r="AO22" s="136">
        <v>0</v>
      </c>
      <c r="AP22" s="137">
        <v>276.04357993517681</v>
      </c>
      <c r="AQ22" s="138">
        <v>77.848782439999994</v>
      </c>
      <c r="AR22" s="155">
        <v>425.12485933999994</v>
      </c>
      <c r="AS22" s="115">
        <v>0</v>
      </c>
      <c r="AT22" s="115">
        <v>1</v>
      </c>
      <c r="AU22" s="139">
        <v>0</v>
      </c>
      <c r="AV22" s="115">
        <v>0</v>
      </c>
      <c r="AW22" s="115">
        <v>26.211839999999999</v>
      </c>
      <c r="AX22" s="115">
        <v>2785.8130000000001</v>
      </c>
      <c r="AY22" s="151">
        <v>770.779</v>
      </c>
      <c r="AZ22" s="133">
        <v>0</v>
      </c>
      <c r="BA22" s="115">
        <v>2895.8342921499998</v>
      </c>
      <c r="BB22" s="133">
        <v>7605.6338720000003</v>
      </c>
      <c r="BC22" s="135">
        <v>2580.5664010494802</v>
      </c>
      <c r="BD22" s="141">
        <v>2582.6345482699999</v>
      </c>
      <c r="BE22" s="115">
        <v>880.49655687999996</v>
      </c>
      <c r="BF22" s="131">
        <v>73.104696799999999</v>
      </c>
      <c r="BG22" s="142">
        <v>1442.3686369785</v>
      </c>
      <c r="BH22" s="115">
        <v>3</v>
      </c>
      <c r="BI22" s="142">
        <v>6278.3904046799998</v>
      </c>
      <c r="BJ22" s="143">
        <v>0</v>
      </c>
      <c r="BK22" s="135">
        <v>0</v>
      </c>
      <c r="BL22" s="115">
        <v>42</v>
      </c>
      <c r="BM22" s="156">
        <v>2.5141567865605197</v>
      </c>
      <c r="BN22" s="138">
        <v>0.2857142857142857</v>
      </c>
      <c r="BO22" s="115">
        <v>0</v>
      </c>
      <c r="BP22" s="132">
        <v>2932300</v>
      </c>
      <c r="BQ22" s="115">
        <v>2</v>
      </c>
      <c r="BR22" s="115">
        <v>860.32497999999998</v>
      </c>
      <c r="BS22" s="115">
        <v>0</v>
      </c>
      <c r="BT22" s="151">
        <v>0</v>
      </c>
      <c r="BU22" s="115">
        <v>36</v>
      </c>
      <c r="BV22" s="132">
        <v>481500</v>
      </c>
      <c r="BW22" s="115">
        <v>17</v>
      </c>
      <c r="BX22" s="115">
        <v>0</v>
      </c>
      <c r="BY22" s="115">
        <v>4</v>
      </c>
      <c r="BZ22" s="151">
        <v>2</v>
      </c>
      <c r="CA22" s="133">
        <v>25.503875968992251</v>
      </c>
      <c r="CB22" s="144">
        <v>1242.6434108527133</v>
      </c>
      <c r="CC22" s="133">
        <v>1.6666666666666667</v>
      </c>
      <c r="CD22" s="115">
        <v>100000</v>
      </c>
      <c r="CE22" s="115">
        <v>1</v>
      </c>
      <c r="CF22" s="115">
        <v>0</v>
      </c>
      <c r="CG22" s="115">
        <v>1986.019</v>
      </c>
      <c r="CH22" s="115">
        <v>38.32199999999996</v>
      </c>
    </row>
    <row r="23" spans="1:86" x14ac:dyDescent="0.5">
      <c r="A23" s="114" t="s">
        <v>140</v>
      </c>
      <c r="B23" s="115">
        <v>56</v>
      </c>
      <c r="C23" s="115">
        <v>182</v>
      </c>
      <c r="D23" s="115">
        <v>2616</v>
      </c>
      <c r="E23" s="115">
        <v>529</v>
      </c>
      <c r="F23" s="131">
        <v>1098.8677604500001</v>
      </c>
      <c r="G23" s="115">
        <v>238</v>
      </c>
      <c r="H23" s="151">
        <v>0</v>
      </c>
      <c r="I23" s="132">
        <v>2355800</v>
      </c>
      <c r="J23" s="115">
        <v>19</v>
      </c>
      <c r="K23" s="115">
        <v>7</v>
      </c>
      <c r="L23" s="115" t="s">
        <v>52</v>
      </c>
      <c r="M23" s="115">
        <v>10</v>
      </c>
      <c r="N23" s="115">
        <v>1085</v>
      </c>
      <c r="O23" s="115">
        <v>662</v>
      </c>
      <c r="P23" s="115">
        <v>20645</v>
      </c>
      <c r="Q23" s="115">
        <v>1234</v>
      </c>
      <c r="R23" s="152">
        <v>68.997000000000014</v>
      </c>
      <c r="S23" s="115">
        <v>16</v>
      </c>
      <c r="T23" s="115">
        <v>1100</v>
      </c>
      <c r="U23" s="151">
        <v>4</v>
      </c>
      <c r="V23" s="132">
        <v>348800</v>
      </c>
      <c r="W23" s="115">
        <v>3</v>
      </c>
      <c r="X23" s="115">
        <v>1606.9499999999998</v>
      </c>
      <c r="Y23" s="115">
        <v>0</v>
      </c>
      <c r="Z23" s="115">
        <v>0</v>
      </c>
      <c r="AA23" s="153">
        <v>0.35731999999999997</v>
      </c>
      <c r="AB23" s="115">
        <v>0</v>
      </c>
      <c r="AC23" s="115">
        <v>0</v>
      </c>
      <c r="AD23" s="115">
        <v>8</v>
      </c>
      <c r="AE23" s="115">
        <v>0</v>
      </c>
      <c r="AF23" s="115">
        <v>0</v>
      </c>
      <c r="AG23" s="154">
        <v>1</v>
      </c>
      <c r="AH23" s="132">
        <v>7600</v>
      </c>
      <c r="AI23" s="115">
        <v>1</v>
      </c>
      <c r="AJ23" s="115">
        <v>1</v>
      </c>
      <c r="AK23" s="151">
        <v>0</v>
      </c>
      <c r="AL23" s="134">
        <v>60817.807944100001</v>
      </c>
      <c r="AM23" s="135">
        <v>140.40511591399999</v>
      </c>
      <c r="AN23" s="133">
        <v>1162.0827771500001</v>
      </c>
      <c r="AO23" s="136">
        <v>3</v>
      </c>
      <c r="AP23" s="137">
        <v>962.85831440034087</v>
      </c>
      <c r="AQ23" s="138">
        <v>48.688838459999999</v>
      </c>
      <c r="AR23" s="155">
        <v>560.35209526000006</v>
      </c>
      <c r="AS23" s="115">
        <v>11</v>
      </c>
      <c r="AT23" s="115">
        <v>0</v>
      </c>
      <c r="AU23" s="139">
        <v>0</v>
      </c>
      <c r="AV23" s="115">
        <v>0</v>
      </c>
      <c r="AW23" s="115">
        <v>162.62</v>
      </c>
      <c r="AX23" s="115">
        <v>1192</v>
      </c>
      <c r="AY23" s="151">
        <v>161</v>
      </c>
      <c r="AZ23" s="133">
        <v>0</v>
      </c>
      <c r="BA23" s="115">
        <v>10178.879860959658</v>
      </c>
      <c r="BB23" s="133">
        <v>13272.07437862</v>
      </c>
      <c r="BC23" s="135">
        <v>2365.1313134482862</v>
      </c>
      <c r="BD23" s="141">
        <v>0</v>
      </c>
      <c r="BE23" s="115">
        <v>1100.7726658500001</v>
      </c>
      <c r="BF23" s="131">
        <v>50.2969334</v>
      </c>
      <c r="BG23" s="142">
        <v>4708.8534652347898</v>
      </c>
      <c r="BH23" s="115">
        <v>15</v>
      </c>
      <c r="BI23" s="142">
        <v>39071.098896702766</v>
      </c>
      <c r="BJ23" s="143">
        <v>239.5</v>
      </c>
      <c r="BK23" s="135">
        <v>0</v>
      </c>
      <c r="BL23" s="115">
        <v>328</v>
      </c>
      <c r="BM23" s="156">
        <v>52.423211922922334</v>
      </c>
      <c r="BN23" s="138">
        <v>0.2857142857142857</v>
      </c>
      <c r="BO23" s="115">
        <v>4</v>
      </c>
      <c r="BP23" s="132">
        <v>89700</v>
      </c>
      <c r="BQ23" s="115">
        <v>3</v>
      </c>
      <c r="BR23" s="115">
        <v>11.03</v>
      </c>
      <c r="BS23" s="115">
        <v>284</v>
      </c>
      <c r="BT23" s="151">
        <v>0</v>
      </c>
      <c r="BU23" s="115">
        <v>46</v>
      </c>
      <c r="BV23" s="132">
        <v>143700</v>
      </c>
      <c r="BW23" s="115">
        <v>8</v>
      </c>
      <c r="BX23" s="115">
        <v>0</v>
      </c>
      <c r="BY23" s="115">
        <v>7</v>
      </c>
      <c r="BZ23" s="151">
        <v>5</v>
      </c>
      <c r="CA23" s="133">
        <v>279.33333333333331</v>
      </c>
      <c r="CB23" s="144">
        <v>5822</v>
      </c>
      <c r="CC23" s="133">
        <v>18.333333333333332</v>
      </c>
      <c r="CD23" s="115">
        <v>4250000</v>
      </c>
      <c r="CE23" s="115">
        <v>2</v>
      </c>
      <c r="CF23" s="115">
        <v>0</v>
      </c>
      <c r="CG23" s="115">
        <v>1531</v>
      </c>
      <c r="CH23" s="115">
        <v>130</v>
      </c>
    </row>
    <row r="24" spans="1:86" x14ac:dyDescent="0.5">
      <c r="A24" s="114" t="s">
        <v>142</v>
      </c>
      <c r="B24" s="115">
        <v>74</v>
      </c>
      <c r="C24" s="115">
        <v>348</v>
      </c>
      <c r="D24" s="115">
        <v>5052</v>
      </c>
      <c r="E24" s="115">
        <v>954</v>
      </c>
      <c r="F24" s="131">
        <v>605.28616022999995</v>
      </c>
      <c r="G24" s="115">
        <v>336</v>
      </c>
      <c r="H24" s="151">
        <v>0</v>
      </c>
      <c r="I24" s="132">
        <v>1191100</v>
      </c>
      <c r="J24" s="115">
        <v>13</v>
      </c>
      <c r="K24" s="115">
        <v>5</v>
      </c>
      <c r="L24" s="115">
        <v>23</v>
      </c>
      <c r="M24" s="115">
        <v>11</v>
      </c>
      <c r="N24" s="115">
        <v>1377.255682</v>
      </c>
      <c r="O24" s="115">
        <v>1088.855</v>
      </c>
      <c r="P24" s="115">
        <v>53884</v>
      </c>
      <c r="Q24" s="115">
        <v>33643</v>
      </c>
      <c r="R24" s="152">
        <v>65.799000000000007</v>
      </c>
      <c r="S24" s="115">
        <v>25</v>
      </c>
      <c r="T24" s="115">
        <v>7184</v>
      </c>
      <c r="U24" s="151">
        <v>8</v>
      </c>
      <c r="V24" s="132">
        <v>91000</v>
      </c>
      <c r="W24" s="115">
        <v>4</v>
      </c>
      <c r="X24" s="115">
        <v>5467.4290000000001</v>
      </c>
      <c r="Y24" s="115">
        <v>2</v>
      </c>
      <c r="Z24" s="115">
        <v>1</v>
      </c>
      <c r="AA24" s="153">
        <v>0.2697</v>
      </c>
      <c r="AB24" s="115">
        <v>1</v>
      </c>
      <c r="AC24" s="115">
        <v>4</v>
      </c>
      <c r="AD24" s="115">
        <v>0</v>
      </c>
      <c r="AE24" s="115">
        <v>192</v>
      </c>
      <c r="AF24" s="115">
        <v>192</v>
      </c>
      <c r="AG24" s="154">
        <v>0</v>
      </c>
      <c r="AH24" s="132">
        <v>800500</v>
      </c>
      <c r="AI24" s="115">
        <v>3</v>
      </c>
      <c r="AJ24" s="115">
        <v>1</v>
      </c>
      <c r="AK24" s="151">
        <v>69848.160710372002</v>
      </c>
      <c r="AL24" s="134">
        <v>89397.461614524</v>
      </c>
      <c r="AM24" s="135">
        <v>16.099838626500002</v>
      </c>
      <c r="AN24" s="133">
        <v>4171.1658484500003</v>
      </c>
      <c r="AO24" s="136">
        <v>5</v>
      </c>
      <c r="AP24" s="137">
        <v>2170.1377747793854</v>
      </c>
      <c r="AQ24" s="138">
        <v>447.19542551000001</v>
      </c>
      <c r="AR24" s="155">
        <v>737.09841753000001</v>
      </c>
      <c r="AS24" s="115">
        <v>0</v>
      </c>
      <c r="AT24" s="115">
        <v>0</v>
      </c>
      <c r="AU24" s="139">
        <v>0</v>
      </c>
      <c r="AV24" s="115">
        <v>0</v>
      </c>
      <c r="AW24" s="115">
        <v>971.298</v>
      </c>
      <c r="AX24" s="115">
        <v>1512.1593009999999</v>
      </c>
      <c r="AY24" s="151">
        <v>411.3309999999999</v>
      </c>
      <c r="AZ24" s="133">
        <v>0</v>
      </c>
      <c r="BA24" s="115">
        <v>17461.905674728794</v>
      </c>
      <c r="BB24" s="133">
        <v>57029.609822459999</v>
      </c>
      <c r="BC24" s="135">
        <v>28073.469952081337</v>
      </c>
      <c r="BD24" s="141">
        <v>0.97431880999999998</v>
      </c>
      <c r="BE24" s="115">
        <v>7202.3609096500004</v>
      </c>
      <c r="BF24" s="131">
        <v>241.20754636000001</v>
      </c>
      <c r="BG24" s="142">
        <v>23405.674869770199</v>
      </c>
      <c r="BH24" s="115">
        <v>50</v>
      </c>
      <c r="BI24" s="142">
        <v>59511.911370802394</v>
      </c>
      <c r="BJ24" s="143">
        <v>0</v>
      </c>
      <c r="BK24" s="135">
        <v>46004.837198499998</v>
      </c>
      <c r="BL24" s="115">
        <v>3921</v>
      </c>
      <c r="BM24" s="156">
        <v>515.66104817542691</v>
      </c>
      <c r="BN24" s="138">
        <v>0</v>
      </c>
      <c r="BO24" s="115">
        <v>1</v>
      </c>
      <c r="BP24" s="132">
        <v>5435500</v>
      </c>
      <c r="BQ24" s="115">
        <v>5</v>
      </c>
      <c r="BR24" s="115">
        <v>204.05699999999999</v>
      </c>
      <c r="BS24" s="115">
        <v>145.61799999999999</v>
      </c>
      <c r="BT24" s="151">
        <v>5.9879999999999995</v>
      </c>
      <c r="BU24" s="115">
        <v>20</v>
      </c>
      <c r="BV24" s="132">
        <v>886300</v>
      </c>
      <c r="BW24" s="115">
        <v>15</v>
      </c>
      <c r="BX24" s="115">
        <v>0</v>
      </c>
      <c r="BY24" s="115">
        <v>5</v>
      </c>
      <c r="BZ24" s="151">
        <v>5</v>
      </c>
      <c r="CA24" s="133">
        <v>296.66666666666669</v>
      </c>
      <c r="CB24" s="144">
        <v>6566</v>
      </c>
      <c r="CC24" s="133">
        <v>25</v>
      </c>
      <c r="CD24" s="115">
        <v>1460000</v>
      </c>
      <c r="CE24" s="115">
        <v>1</v>
      </c>
      <c r="CF24" s="115">
        <v>0</v>
      </c>
      <c r="CG24" s="115">
        <v>1315.473448</v>
      </c>
      <c r="CH24" s="115">
        <v>116.75799999999998</v>
      </c>
    </row>
    <row r="25" spans="1:86" x14ac:dyDescent="0.5">
      <c r="A25" s="114" t="s">
        <v>154</v>
      </c>
      <c r="B25" s="115">
        <v>3</v>
      </c>
      <c r="C25" s="115">
        <v>36</v>
      </c>
      <c r="D25" s="115">
        <v>330</v>
      </c>
      <c r="E25" s="115">
        <v>89</v>
      </c>
      <c r="F25" s="131">
        <v>143.61647828</v>
      </c>
      <c r="G25" s="115">
        <v>114</v>
      </c>
      <c r="H25" s="151">
        <v>0</v>
      </c>
      <c r="I25" s="132">
        <v>2765500</v>
      </c>
      <c r="J25" s="115">
        <v>6</v>
      </c>
      <c r="K25" s="115">
        <v>8</v>
      </c>
      <c r="L25" s="115">
        <v>24</v>
      </c>
      <c r="M25" s="115">
        <v>1</v>
      </c>
      <c r="N25" s="115">
        <v>1789.22</v>
      </c>
      <c r="O25" s="115">
        <v>1055.068</v>
      </c>
      <c r="P25" s="115">
        <v>2002</v>
      </c>
      <c r="Q25" s="115">
        <v>278</v>
      </c>
      <c r="R25" s="152">
        <v>50.760000000000005</v>
      </c>
      <c r="S25" s="115">
        <v>2</v>
      </c>
      <c r="T25" s="115">
        <v>128</v>
      </c>
      <c r="U25" s="151">
        <v>5</v>
      </c>
      <c r="V25" s="132">
        <v>62700</v>
      </c>
      <c r="W25" s="115">
        <v>1</v>
      </c>
      <c r="X25" s="115">
        <v>203.59199999999998</v>
      </c>
      <c r="Y25" s="115">
        <v>1</v>
      </c>
      <c r="Z25" s="115">
        <v>0</v>
      </c>
      <c r="AA25" s="153">
        <v>0.32716000000000001</v>
      </c>
      <c r="AB25" s="115">
        <v>0</v>
      </c>
      <c r="AC25" s="115">
        <v>2</v>
      </c>
      <c r="AD25" s="115">
        <v>1</v>
      </c>
      <c r="AE25" s="115">
        <v>0</v>
      </c>
      <c r="AF25" s="115">
        <v>0</v>
      </c>
      <c r="AG25" s="154">
        <v>0</v>
      </c>
      <c r="AH25" s="132">
        <v>5900</v>
      </c>
      <c r="AI25" s="115">
        <v>1</v>
      </c>
      <c r="AJ25" s="115">
        <v>1</v>
      </c>
      <c r="AK25" s="151">
        <v>16396.256426799999</v>
      </c>
      <c r="AL25" s="134">
        <v>5284.7942996399997</v>
      </c>
      <c r="AM25" s="135">
        <v>181.76239098600001</v>
      </c>
      <c r="AN25" s="133">
        <v>0</v>
      </c>
      <c r="AO25" s="136">
        <v>0</v>
      </c>
      <c r="AP25" s="137">
        <v>143.75282907770199</v>
      </c>
      <c r="AQ25" s="138">
        <v>8.0637294399999995</v>
      </c>
      <c r="AR25" s="155">
        <v>740.31925985999999</v>
      </c>
      <c r="AS25" s="115">
        <v>0</v>
      </c>
      <c r="AT25" s="115">
        <v>0</v>
      </c>
      <c r="AU25" s="139">
        <v>1547800</v>
      </c>
      <c r="AV25" s="115">
        <v>1</v>
      </c>
      <c r="AW25" s="115">
        <v>515.625</v>
      </c>
      <c r="AX25" s="115">
        <v>7813.8649999999998</v>
      </c>
      <c r="AY25" s="151">
        <v>829.17399999999998</v>
      </c>
      <c r="AZ25" s="133">
        <v>0</v>
      </c>
      <c r="BA25" s="115">
        <v>247.48285624642102</v>
      </c>
      <c r="BB25" s="133">
        <v>1249.0275026899999</v>
      </c>
      <c r="BC25" s="135">
        <v>0</v>
      </c>
      <c r="BD25" s="141">
        <v>0</v>
      </c>
      <c r="BE25" s="115">
        <v>32.949723679999998</v>
      </c>
      <c r="BF25" s="131">
        <v>54.904342309999997</v>
      </c>
      <c r="BG25" s="142">
        <v>2401.9836540308597</v>
      </c>
      <c r="BH25" s="115">
        <v>3</v>
      </c>
      <c r="BI25" s="142">
        <v>12971.57649322633</v>
      </c>
      <c r="BJ25" s="143">
        <v>0</v>
      </c>
      <c r="BK25" s="135">
        <v>5288.66156323</v>
      </c>
      <c r="BL25" s="115">
        <v>15</v>
      </c>
      <c r="BM25" s="156">
        <v>11.411040252783641</v>
      </c>
      <c r="BN25" s="138">
        <v>0.2857142857142857</v>
      </c>
      <c r="BO25" s="115">
        <v>1</v>
      </c>
      <c r="BP25" s="132">
        <v>0</v>
      </c>
      <c r="BQ25" s="115">
        <v>0</v>
      </c>
      <c r="BR25" s="115">
        <v>1107.2760000000001</v>
      </c>
      <c r="BS25" s="115">
        <v>820.66600000000005</v>
      </c>
      <c r="BT25" s="151">
        <v>2.00100000000009</v>
      </c>
      <c r="BU25" s="115">
        <v>20</v>
      </c>
      <c r="BV25" s="132">
        <v>211000</v>
      </c>
      <c r="BW25" s="115">
        <v>10</v>
      </c>
      <c r="BX25" s="115">
        <v>0</v>
      </c>
      <c r="BY25" s="115">
        <v>2</v>
      </c>
      <c r="BZ25" s="151">
        <v>1</v>
      </c>
      <c r="CA25" s="133">
        <v>563</v>
      </c>
      <c r="CB25" s="144">
        <v>48156.333333333336</v>
      </c>
      <c r="CC25" s="133">
        <v>8.3333333333333339</v>
      </c>
      <c r="CD25" s="115">
        <v>60000</v>
      </c>
      <c r="CE25" s="115">
        <v>0</v>
      </c>
      <c r="CF25" s="115">
        <v>0</v>
      </c>
      <c r="CG25" s="115">
        <v>3439.9919999999997</v>
      </c>
      <c r="CH25" s="115">
        <v>816.41</v>
      </c>
    </row>
    <row r="26" spans="1:86" x14ac:dyDescent="0.5">
      <c r="A26" s="114" t="s">
        <v>146</v>
      </c>
      <c r="B26" s="115">
        <v>8</v>
      </c>
      <c r="C26" s="115">
        <v>41</v>
      </c>
      <c r="D26" s="115">
        <v>469</v>
      </c>
      <c r="E26" s="115">
        <v>123</v>
      </c>
      <c r="F26" s="131">
        <v>459.77660404</v>
      </c>
      <c r="G26" s="115">
        <v>266</v>
      </c>
      <c r="H26" s="151">
        <v>0</v>
      </c>
      <c r="I26" s="132">
        <v>126300</v>
      </c>
      <c r="J26" s="115">
        <v>2</v>
      </c>
      <c r="K26" s="115">
        <v>2</v>
      </c>
      <c r="L26" s="115">
        <v>3</v>
      </c>
      <c r="M26" s="115">
        <v>0</v>
      </c>
      <c r="N26" s="115">
        <v>2889</v>
      </c>
      <c r="O26" s="115">
        <v>1443</v>
      </c>
      <c r="P26" s="115">
        <v>4730</v>
      </c>
      <c r="Q26" s="115">
        <v>749</v>
      </c>
      <c r="R26" s="152">
        <v>63.26400000000001</v>
      </c>
      <c r="S26" s="115">
        <v>9</v>
      </c>
      <c r="T26" s="115">
        <v>4854</v>
      </c>
      <c r="U26" s="151">
        <v>9</v>
      </c>
      <c r="V26" s="132">
        <v>0</v>
      </c>
      <c r="W26" s="115">
        <v>0</v>
      </c>
      <c r="X26" s="115">
        <v>194</v>
      </c>
      <c r="Y26" s="115">
        <v>0</v>
      </c>
      <c r="Z26" s="115">
        <v>0</v>
      </c>
      <c r="AA26" s="153">
        <v>0.37552999999999997</v>
      </c>
      <c r="AB26" s="115">
        <v>0</v>
      </c>
      <c r="AC26" s="115">
        <v>1</v>
      </c>
      <c r="AD26" s="115">
        <v>9</v>
      </c>
      <c r="AE26" s="115">
        <v>7</v>
      </c>
      <c r="AF26" s="115">
        <v>7</v>
      </c>
      <c r="AG26" s="154">
        <v>0</v>
      </c>
      <c r="AH26" s="132">
        <v>3806100</v>
      </c>
      <c r="AI26" s="115">
        <v>2</v>
      </c>
      <c r="AJ26" s="115">
        <v>6</v>
      </c>
      <c r="AK26" s="151">
        <v>15414.83788508</v>
      </c>
      <c r="AL26" s="134">
        <v>0</v>
      </c>
      <c r="AM26" s="135">
        <v>0</v>
      </c>
      <c r="AN26" s="133">
        <v>1376.73839015</v>
      </c>
      <c r="AO26" s="136">
        <v>2</v>
      </c>
      <c r="AP26" s="137">
        <v>464.98519344887296</v>
      </c>
      <c r="AQ26" s="138">
        <v>39.568272270000001</v>
      </c>
      <c r="AR26" s="155">
        <v>820.03987004000021</v>
      </c>
      <c r="AS26" s="115">
        <v>4</v>
      </c>
      <c r="AT26" s="115">
        <v>0</v>
      </c>
      <c r="AU26" s="139">
        <v>0</v>
      </c>
      <c r="AV26" s="115">
        <v>0</v>
      </c>
      <c r="AW26" s="115">
        <v>422</v>
      </c>
      <c r="AX26" s="115">
        <v>6439.99</v>
      </c>
      <c r="AY26" s="151">
        <v>767.35199999999986</v>
      </c>
      <c r="AZ26" s="133">
        <v>178.87415971499999</v>
      </c>
      <c r="BA26" s="115">
        <v>7149.2869342029999</v>
      </c>
      <c r="BB26" s="133">
        <v>8843.6810797399994</v>
      </c>
      <c r="BC26" s="135">
        <v>4174.8334373619664</v>
      </c>
      <c r="BD26" s="141">
        <v>4331.03849833</v>
      </c>
      <c r="BE26" s="115">
        <v>1177.07549122</v>
      </c>
      <c r="BF26" s="131">
        <v>84.461518940000005</v>
      </c>
      <c r="BG26" s="142">
        <v>1728.6383618376899</v>
      </c>
      <c r="BH26" s="115">
        <v>21</v>
      </c>
      <c r="BI26" s="142">
        <v>4939.4378053500004</v>
      </c>
      <c r="BJ26" s="143">
        <v>55</v>
      </c>
      <c r="BK26" s="135">
        <v>0</v>
      </c>
      <c r="BL26" s="115">
        <v>34</v>
      </c>
      <c r="BM26" s="156">
        <v>7.600405981944367</v>
      </c>
      <c r="BN26" s="138">
        <v>0.2857142857142857</v>
      </c>
      <c r="BO26" s="115">
        <v>3</v>
      </c>
      <c r="BP26" s="132">
        <v>2280400</v>
      </c>
      <c r="BQ26" s="115">
        <v>2</v>
      </c>
      <c r="BR26" s="115">
        <v>320</v>
      </c>
      <c r="BS26" s="115">
        <v>542.11699999999996</v>
      </c>
      <c r="BT26" s="151">
        <v>35.756999999999948</v>
      </c>
      <c r="BU26" s="115">
        <v>19</v>
      </c>
      <c r="BV26" s="132">
        <v>516400</v>
      </c>
      <c r="BW26" s="115">
        <v>19</v>
      </c>
      <c r="BX26" s="115">
        <v>0</v>
      </c>
      <c r="BY26" s="115">
        <v>7</v>
      </c>
      <c r="BZ26" s="151">
        <v>2</v>
      </c>
      <c r="CA26" s="133">
        <v>74</v>
      </c>
      <c r="CB26" s="144">
        <v>11812.666666666666</v>
      </c>
      <c r="CC26" s="133">
        <v>15</v>
      </c>
      <c r="CD26" s="115">
        <v>830000</v>
      </c>
      <c r="CE26" s="115">
        <v>0</v>
      </c>
      <c r="CF26" s="115">
        <v>0</v>
      </c>
      <c r="CG26" s="115">
        <v>9837.3539999999994</v>
      </c>
      <c r="CH26" s="115">
        <v>4768.4586999999992</v>
      </c>
    </row>
    <row r="27" spans="1:86" x14ac:dyDescent="0.5">
      <c r="A27" s="114" t="s">
        <v>143</v>
      </c>
      <c r="B27" s="115">
        <v>3</v>
      </c>
      <c r="C27" s="115">
        <v>23</v>
      </c>
      <c r="D27" s="115">
        <v>231</v>
      </c>
      <c r="E27" s="115">
        <v>22</v>
      </c>
      <c r="F27" s="131">
        <v>133.9528737</v>
      </c>
      <c r="G27" s="115">
        <v>47</v>
      </c>
      <c r="H27" s="151">
        <v>1</v>
      </c>
      <c r="I27" s="132">
        <v>1377900</v>
      </c>
      <c r="J27" s="115">
        <v>2</v>
      </c>
      <c r="K27" s="115" t="s">
        <v>52</v>
      </c>
      <c r="L27" s="115" t="s">
        <v>52</v>
      </c>
      <c r="M27" s="115">
        <v>0</v>
      </c>
      <c r="N27" s="115">
        <v>616</v>
      </c>
      <c r="O27" s="115">
        <v>466</v>
      </c>
      <c r="P27" s="115">
        <v>1107</v>
      </c>
      <c r="Q27" s="115">
        <v>114</v>
      </c>
      <c r="R27" s="152">
        <v>63.021999999999998</v>
      </c>
      <c r="S27" s="115">
        <v>4</v>
      </c>
      <c r="T27" s="115">
        <v>39</v>
      </c>
      <c r="U27" s="151">
        <v>0</v>
      </c>
      <c r="V27" s="132">
        <v>0</v>
      </c>
      <c r="W27" s="115">
        <v>0</v>
      </c>
      <c r="X27" s="115">
        <v>72</v>
      </c>
      <c r="Y27" s="115">
        <v>0</v>
      </c>
      <c r="Z27" s="115">
        <v>0</v>
      </c>
      <c r="AA27" s="153">
        <v>0.37207000000000001</v>
      </c>
      <c r="AB27" s="115">
        <v>1</v>
      </c>
      <c r="AC27" s="115">
        <v>4</v>
      </c>
      <c r="AD27" s="115">
        <v>0</v>
      </c>
      <c r="AE27" s="115">
        <v>18</v>
      </c>
      <c r="AF27" s="115">
        <v>18</v>
      </c>
      <c r="AG27" s="154">
        <v>0</v>
      </c>
      <c r="AH27" s="132">
        <v>0</v>
      </c>
      <c r="AI27" s="115">
        <v>0</v>
      </c>
      <c r="AJ27" s="115">
        <v>0</v>
      </c>
      <c r="AK27" s="151">
        <v>13435.635035400001</v>
      </c>
      <c r="AL27" s="134">
        <v>147.97337074000001</v>
      </c>
      <c r="AM27" s="135">
        <v>0</v>
      </c>
      <c r="AN27" s="133">
        <v>0</v>
      </c>
      <c r="AO27" s="136">
        <v>0</v>
      </c>
      <c r="AP27" s="137">
        <v>162.35560268730001</v>
      </c>
      <c r="AQ27" s="138">
        <v>14.49281498</v>
      </c>
      <c r="AR27" s="155">
        <v>241.86765315</v>
      </c>
      <c r="AS27" s="115">
        <v>0</v>
      </c>
      <c r="AT27" s="115">
        <v>0</v>
      </c>
      <c r="AU27" s="139">
        <v>0</v>
      </c>
      <c r="AV27" s="115">
        <v>0</v>
      </c>
      <c r="AW27" s="115">
        <v>0</v>
      </c>
      <c r="AX27" s="115">
        <v>2595</v>
      </c>
      <c r="AY27" s="151">
        <v>130</v>
      </c>
      <c r="AZ27" s="133">
        <v>0</v>
      </c>
      <c r="BA27" s="115">
        <v>0</v>
      </c>
      <c r="BB27" s="133">
        <v>422.80274101999998</v>
      </c>
      <c r="BC27" s="135">
        <v>0</v>
      </c>
      <c r="BD27" s="141">
        <v>0</v>
      </c>
      <c r="BE27" s="115">
        <v>0</v>
      </c>
      <c r="BF27" s="131">
        <v>147.45943704999999</v>
      </c>
      <c r="BG27" s="142">
        <v>941.36149297911095</v>
      </c>
      <c r="BH27" s="115">
        <v>3</v>
      </c>
      <c r="BI27" s="142">
        <v>1866.1664943400001</v>
      </c>
      <c r="BJ27" s="143">
        <v>0</v>
      </c>
      <c r="BK27" s="135">
        <v>0</v>
      </c>
      <c r="BL27" s="115">
        <v>54</v>
      </c>
      <c r="BM27" s="156">
        <v>3.3817033025287664</v>
      </c>
      <c r="BN27" s="138">
        <v>0.2857142857142857</v>
      </c>
      <c r="BO27" s="115">
        <v>2</v>
      </c>
      <c r="BP27" s="132">
        <v>9100</v>
      </c>
      <c r="BQ27" s="115">
        <v>1</v>
      </c>
      <c r="BR27" s="115">
        <v>167</v>
      </c>
      <c r="BS27" s="115">
        <v>175</v>
      </c>
      <c r="BT27" s="151">
        <v>80</v>
      </c>
      <c r="BU27" s="115">
        <v>2</v>
      </c>
      <c r="BV27" s="132">
        <v>286200</v>
      </c>
      <c r="BW27" s="115">
        <v>4</v>
      </c>
      <c r="BX27" s="115">
        <v>0</v>
      </c>
      <c r="BY27" s="115">
        <v>0</v>
      </c>
      <c r="BZ27" s="151">
        <v>0</v>
      </c>
      <c r="CA27" s="133">
        <v>76.511627906976742</v>
      </c>
      <c r="CB27" s="144">
        <v>3727.9302325581398</v>
      </c>
      <c r="CC27" s="133">
        <v>5</v>
      </c>
      <c r="CD27" s="115">
        <v>20000</v>
      </c>
      <c r="CE27" s="115">
        <v>1</v>
      </c>
      <c r="CF27" s="115">
        <v>0</v>
      </c>
      <c r="CG27" s="115">
        <v>1682</v>
      </c>
      <c r="CH27" s="115">
        <v>554</v>
      </c>
    </row>
    <row r="28" spans="1:86" x14ac:dyDescent="0.5">
      <c r="A28" s="114" t="s">
        <v>149</v>
      </c>
      <c r="B28" s="115">
        <v>33</v>
      </c>
      <c r="C28" s="115">
        <v>72</v>
      </c>
      <c r="D28" s="115">
        <v>637</v>
      </c>
      <c r="E28" s="115">
        <v>111</v>
      </c>
      <c r="F28" s="131">
        <v>780.51650383000003</v>
      </c>
      <c r="G28" s="115">
        <v>164</v>
      </c>
      <c r="H28" s="151">
        <v>0</v>
      </c>
      <c r="I28" s="132">
        <v>433900</v>
      </c>
      <c r="J28" s="115">
        <v>5</v>
      </c>
      <c r="K28" s="115">
        <v>1</v>
      </c>
      <c r="L28" s="115">
        <v>1</v>
      </c>
      <c r="M28" s="115">
        <v>0</v>
      </c>
      <c r="N28" s="115">
        <v>1284.973</v>
      </c>
      <c r="O28" s="115">
        <v>762.51099999999997</v>
      </c>
      <c r="P28" s="115">
        <v>4086</v>
      </c>
      <c r="Q28" s="115">
        <v>979</v>
      </c>
      <c r="R28" s="152">
        <v>68.456000000000003</v>
      </c>
      <c r="S28" s="115">
        <v>8</v>
      </c>
      <c r="T28" s="115">
        <v>3672</v>
      </c>
      <c r="U28" s="151">
        <v>0</v>
      </c>
      <c r="V28" s="132">
        <v>0</v>
      </c>
      <c r="W28" s="115">
        <v>0</v>
      </c>
      <c r="X28" s="115">
        <v>171</v>
      </c>
      <c r="Y28" s="115">
        <v>0</v>
      </c>
      <c r="Z28" s="115">
        <v>0</v>
      </c>
      <c r="AA28" s="153">
        <v>0.45729999999999998</v>
      </c>
      <c r="AB28" s="115">
        <v>1</v>
      </c>
      <c r="AC28" s="115">
        <v>0</v>
      </c>
      <c r="AD28" s="115">
        <v>1</v>
      </c>
      <c r="AE28" s="115">
        <v>0</v>
      </c>
      <c r="AF28" s="115">
        <v>0</v>
      </c>
      <c r="AG28" s="154">
        <v>0</v>
      </c>
      <c r="AH28" s="132">
        <v>0</v>
      </c>
      <c r="AI28" s="115">
        <v>0</v>
      </c>
      <c r="AJ28" s="115">
        <v>4</v>
      </c>
      <c r="AK28" s="151">
        <v>0</v>
      </c>
      <c r="AL28" s="134">
        <v>0</v>
      </c>
      <c r="AM28" s="135">
        <v>168.75025612070002</v>
      </c>
      <c r="AN28" s="133">
        <v>0</v>
      </c>
      <c r="AO28" s="136">
        <v>2</v>
      </c>
      <c r="AP28" s="137">
        <v>650.49505525691472</v>
      </c>
      <c r="AQ28" s="138">
        <v>44.668135939999999</v>
      </c>
      <c r="AR28" s="155">
        <v>505.47701051999996</v>
      </c>
      <c r="AS28" s="115">
        <v>1</v>
      </c>
      <c r="AT28" s="115">
        <v>0</v>
      </c>
      <c r="AU28" s="139">
        <v>0</v>
      </c>
      <c r="AV28" s="115">
        <v>0</v>
      </c>
      <c r="AW28" s="115">
        <v>599</v>
      </c>
      <c r="AX28" s="115">
        <v>3448.0889999999999</v>
      </c>
      <c r="AY28" s="151">
        <v>468.38599999999997</v>
      </c>
      <c r="AZ28" s="133">
        <v>0</v>
      </c>
      <c r="BA28" s="115">
        <v>70.97117462540001</v>
      </c>
      <c r="BB28" s="133">
        <v>977.60102798000003</v>
      </c>
      <c r="BC28" s="135">
        <v>75.488153776245895</v>
      </c>
      <c r="BD28" s="141">
        <v>75.693376700000002</v>
      </c>
      <c r="BE28" s="115">
        <v>0</v>
      </c>
      <c r="BF28" s="131">
        <v>118.55633847</v>
      </c>
      <c r="BG28" s="142">
        <v>1546.6776711325201</v>
      </c>
      <c r="BH28" s="115">
        <v>5</v>
      </c>
      <c r="BI28" s="142">
        <v>955.39263950099996</v>
      </c>
      <c r="BJ28" s="143">
        <v>21.7</v>
      </c>
      <c r="BK28" s="135">
        <v>0</v>
      </c>
      <c r="BL28" s="115">
        <v>108</v>
      </c>
      <c r="BM28" s="156">
        <v>4.3670304832089091</v>
      </c>
      <c r="BN28" s="138">
        <v>0.2857142857142857</v>
      </c>
      <c r="BO28" s="115">
        <v>0</v>
      </c>
      <c r="BP28" s="132">
        <v>71000</v>
      </c>
      <c r="BQ28" s="115">
        <v>2</v>
      </c>
      <c r="BR28" s="115">
        <v>536</v>
      </c>
      <c r="BS28" s="115">
        <v>865</v>
      </c>
      <c r="BT28" s="151">
        <v>2</v>
      </c>
      <c r="BU28" s="115">
        <v>24</v>
      </c>
      <c r="BV28" s="132">
        <v>362100</v>
      </c>
      <c r="BW28" s="115">
        <v>8</v>
      </c>
      <c r="BX28" s="115">
        <v>0</v>
      </c>
      <c r="BY28" s="115">
        <v>5</v>
      </c>
      <c r="BZ28" s="151">
        <v>1</v>
      </c>
      <c r="CA28" s="133">
        <v>16</v>
      </c>
      <c r="CB28" s="144">
        <v>1587.3333333333333</v>
      </c>
      <c r="CC28" s="133">
        <v>8.3333333333333339</v>
      </c>
      <c r="CD28" s="115">
        <v>180000</v>
      </c>
      <c r="CE28" s="115">
        <v>0</v>
      </c>
      <c r="CF28" s="115">
        <v>0</v>
      </c>
      <c r="CG28" s="115">
        <v>755.14300000000003</v>
      </c>
      <c r="CH28" s="115">
        <v>70.008000000000038</v>
      </c>
    </row>
    <row r="29" spans="1:86" x14ac:dyDescent="0.5">
      <c r="A29" s="114" t="s">
        <v>151</v>
      </c>
      <c r="B29" s="115">
        <v>17</v>
      </c>
      <c r="C29" s="115">
        <v>78</v>
      </c>
      <c r="D29" s="115">
        <v>952</v>
      </c>
      <c r="E29" s="115">
        <v>101</v>
      </c>
      <c r="F29" s="131">
        <v>267.25868045999999</v>
      </c>
      <c r="G29" s="115">
        <v>211</v>
      </c>
      <c r="H29" s="151">
        <v>0.5</v>
      </c>
      <c r="I29" s="132">
        <v>1586200</v>
      </c>
      <c r="J29" s="115">
        <v>1</v>
      </c>
      <c r="K29" s="115">
        <v>6</v>
      </c>
      <c r="L29" s="115">
        <v>39</v>
      </c>
      <c r="M29" s="115">
        <v>1</v>
      </c>
      <c r="N29" s="115">
        <v>861.78656999999998</v>
      </c>
      <c r="O29" s="115">
        <v>621.81610000000001</v>
      </c>
      <c r="P29" s="115">
        <v>12072</v>
      </c>
      <c r="Q29" s="115">
        <v>3092</v>
      </c>
      <c r="R29" s="152">
        <v>63.426000000000002</v>
      </c>
      <c r="S29" s="115">
        <v>8</v>
      </c>
      <c r="T29" s="115">
        <v>1363</v>
      </c>
      <c r="U29" s="151">
        <v>1</v>
      </c>
      <c r="V29" s="132">
        <v>10000</v>
      </c>
      <c r="W29" s="115">
        <v>1</v>
      </c>
      <c r="X29" s="115">
        <v>33.311999999999998</v>
      </c>
      <c r="Y29" s="115">
        <v>0</v>
      </c>
      <c r="Z29" s="115">
        <v>0</v>
      </c>
      <c r="AA29" s="153">
        <v>0.29660999999999998</v>
      </c>
      <c r="AB29" s="115">
        <v>0</v>
      </c>
      <c r="AC29" s="115">
        <v>1</v>
      </c>
      <c r="AD29" s="115">
        <v>2</v>
      </c>
      <c r="AE29" s="115">
        <v>17</v>
      </c>
      <c r="AF29" s="115">
        <v>17</v>
      </c>
      <c r="AG29" s="154">
        <v>0</v>
      </c>
      <c r="AH29" s="132">
        <v>5080100</v>
      </c>
      <c r="AI29" s="115">
        <v>4</v>
      </c>
      <c r="AJ29" s="115">
        <v>3</v>
      </c>
      <c r="AK29" s="151">
        <v>1124.2163341</v>
      </c>
      <c r="AL29" s="134">
        <v>0</v>
      </c>
      <c r="AM29" s="135">
        <v>352.21246840795999</v>
      </c>
      <c r="AN29" s="133">
        <v>148.11939846999999</v>
      </c>
      <c r="AO29" s="136">
        <v>3</v>
      </c>
      <c r="AP29" s="137">
        <v>1402.884533571158</v>
      </c>
      <c r="AQ29" s="138">
        <v>62.22648581</v>
      </c>
      <c r="AR29" s="155">
        <v>668.96194336000008</v>
      </c>
      <c r="AS29" s="115">
        <v>0</v>
      </c>
      <c r="AT29" s="115">
        <v>0</v>
      </c>
      <c r="AU29" s="139">
        <v>0</v>
      </c>
      <c r="AV29" s="115">
        <v>0</v>
      </c>
      <c r="AW29" s="115">
        <v>0</v>
      </c>
      <c r="AX29" s="115">
        <v>2691.2061199999998</v>
      </c>
      <c r="AY29" s="151">
        <v>532.40432999999985</v>
      </c>
      <c r="AZ29" s="133">
        <v>48.416292758299996</v>
      </c>
      <c r="BA29" s="115">
        <v>5733.0225418963</v>
      </c>
      <c r="BB29" s="133">
        <v>7051.3881875400002</v>
      </c>
      <c r="BC29" s="135">
        <v>2954.6129945164098</v>
      </c>
      <c r="BD29" s="141">
        <v>772.73238402000004</v>
      </c>
      <c r="BE29" s="115">
        <v>528.26113951000002</v>
      </c>
      <c r="BF29" s="131">
        <v>31.107535810000002</v>
      </c>
      <c r="BG29" s="142">
        <v>1847.80876572651</v>
      </c>
      <c r="BH29" s="115">
        <v>2</v>
      </c>
      <c r="BI29" s="142">
        <v>5146.325972265884</v>
      </c>
      <c r="BJ29" s="143">
        <v>0</v>
      </c>
      <c r="BK29" s="135">
        <v>0</v>
      </c>
      <c r="BL29" s="115">
        <v>567</v>
      </c>
      <c r="BM29" s="156">
        <v>42.311101218286275</v>
      </c>
      <c r="BN29" s="138">
        <v>0</v>
      </c>
      <c r="BO29" s="115">
        <v>0</v>
      </c>
      <c r="BP29" s="132">
        <v>52800</v>
      </c>
      <c r="BQ29" s="115">
        <v>3</v>
      </c>
      <c r="BR29" s="115">
        <v>0</v>
      </c>
      <c r="BS29" s="115">
        <v>105.84650999999999</v>
      </c>
      <c r="BT29" s="151">
        <v>0.45040999999999087</v>
      </c>
      <c r="BU29" s="115">
        <v>2</v>
      </c>
      <c r="BV29" s="132">
        <v>180000</v>
      </c>
      <c r="BW29" s="115">
        <v>8</v>
      </c>
      <c r="BX29" s="115">
        <v>0</v>
      </c>
      <c r="BY29" s="115">
        <v>2</v>
      </c>
      <c r="BZ29" s="151">
        <v>1</v>
      </c>
      <c r="CA29" s="133">
        <v>49</v>
      </c>
      <c r="CB29" s="144">
        <v>622</v>
      </c>
      <c r="CC29" s="133">
        <v>5</v>
      </c>
      <c r="CD29" s="115">
        <v>160000</v>
      </c>
      <c r="CE29" s="115">
        <v>1</v>
      </c>
      <c r="CF29" s="115">
        <v>0</v>
      </c>
      <c r="CG29" s="115">
        <v>2644.6721699999998</v>
      </c>
      <c r="CH29" s="115">
        <v>337.85520000000008</v>
      </c>
    </row>
  </sheetData>
  <sheetProtection formatCells="0" formatColumns="0" formatRows="0" insertColumns="0" insertRows="0" sort="0" autoFilter="0" pivotTables="0"/>
  <mergeCells count="19">
    <mergeCell ref="AZ1:BT1"/>
    <mergeCell ref="AZ2:BM2"/>
    <mergeCell ref="BN2:BT2"/>
    <mergeCell ref="BU1:BZ1"/>
    <mergeCell ref="BU2:BZ2"/>
    <mergeCell ref="CA2:CH2"/>
    <mergeCell ref="CA1:CH1"/>
    <mergeCell ref="AB1:AK1"/>
    <mergeCell ref="AB2:AG2"/>
    <mergeCell ref="AH2:AK2"/>
    <mergeCell ref="AL1:AY1"/>
    <mergeCell ref="AL2:AR2"/>
    <mergeCell ref="AS2:AY2"/>
    <mergeCell ref="B1:R1"/>
    <mergeCell ref="B2:H2"/>
    <mergeCell ref="I2:R2"/>
    <mergeCell ref="S2:U2"/>
    <mergeCell ref="V2:AA2"/>
    <mergeCell ref="S1:AA1"/>
  </mergeCells>
  <conditionalFormatting sqref="CH6:CH7">
    <cfRule type="cellIs" dxfId="150" priority="82" operator="equal">
      <formula>0</formula>
    </cfRule>
  </conditionalFormatting>
  <conditionalFormatting sqref="AJ3:AK3">
    <cfRule type="cellIs" dxfId="149" priority="204" operator="equal">
      <formula>0</formula>
    </cfRule>
  </conditionalFormatting>
  <conditionalFormatting sqref="AH3">
    <cfRule type="cellIs" dxfId="148" priority="202" operator="equal">
      <formula>0</formula>
    </cfRule>
  </conditionalFormatting>
  <conditionalFormatting sqref="BP3">
    <cfRule type="cellIs" dxfId="147" priority="201" operator="equal">
      <formula>0</formula>
    </cfRule>
  </conditionalFormatting>
  <conditionalFormatting sqref="BV3">
    <cfRule type="cellIs" dxfId="146" priority="200" operator="equal">
      <formula>0</formula>
    </cfRule>
  </conditionalFormatting>
  <conditionalFormatting sqref="AU3">
    <cfRule type="cellIs" dxfId="145" priority="199" operator="equal">
      <formula>0</formula>
    </cfRule>
  </conditionalFormatting>
  <conditionalFormatting sqref="AV3">
    <cfRule type="cellIs" dxfId="144" priority="198" operator="equal">
      <formula>0</formula>
    </cfRule>
  </conditionalFormatting>
  <conditionalFormatting sqref="Z3">
    <cfRule type="cellIs" dxfId="143" priority="197" operator="equal">
      <formula>0</formula>
    </cfRule>
  </conditionalFormatting>
  <conditionalFormatting sqref="T3">
    <cfRule type="cellIs" dxfId="142" priority="196" operator="equal">
      <formula>0</formula>
    </cfRule>
  </conditionalFormatting>
  <conditionalFormatting sqref="AZ3">
    <cfRule type="cellIs" dxfId="141" priority="195" operator="equal">
      <formula>0</formula>
    </cfRule>
  </conditionalFormatting>
  <conditionalFormatting sqref="CF3">
    <cfRule type="cellIs" dxfId="140" priority="194" operator="equal">
      <formula>0</formula>
    </cfRule>
  </conditionalFormatting>
  <conditionalFormatting sqref="P3:R3">
    <cfRule type="cellIs" dxfId="139" priority="193" operator="equal">
      <formula>0</formula>
    </cfRule>
  </conditionalFormatting>
  <conditionalFormatting sqref="BM3">
    <cfRule type="cellIs" dxfId="138" priority="190" operator="equal">
      <formula>0</formula>
    </cfRule>
  </conditionalFormatting>
  <conditionalFormatting sqref="AA3">
    <cfRule type="cellIs" dxfId="137" priority="189" operator="equal">
      <formula>0</formula>
    </cfRule>
  </conditionalFormatting>
  <conditionalFormatting sqref="BW3">
    <cfRule type="cellIs" dxfId="136" priority="187" operator="equal">
      <formula>0</formula>
    </cfRule>
  </conditionalFormatting>
  <conditionalFormatting sqref="AI3">
    <cfRule type="cellIs" dxfId="135" priority="186" operator="equal">
      <formula>0</formula>
    </cfRule>
  </conditionalFormatting>
  <conditionalFormatting sqref="J3">
    <cfRule type="cellIs" dxfId="134" priority="184" operator="equal">
      <formula>0</formula>
    </cfRule>
  </conditionalFormatting>
  <conditionalFormatting sqref="BU4">
    <cfRule type="cellIs" dxfId="133" priority="132" operator="equal">
      <formula>0</formula>
    </cfRule>
  </conditionalFormatting>
  <conditionalFormatting sqref="AH7:AI7">
    <cfRule type="cellIs" dxfId="132" priority="142" operator="equal">
      <formula>0</formula>
    </cfRule>
  </conditionalFormatting>
  <conditionalFormatting sqref="BU7:BZ7">
    <cfRule type="cellIs" dxfId="131" priority="141" operator="equal">
      <formula>0</formula>
    </cfRule>
  </conditionalFormatting>
  <conditionalFormatting sqref="N4:O4">
    <cfRule type="cellIs" dxfId="130" priority="138" operator="equal">
      <formula>0</formula>
    </cfRule>
  </conditionalFormatting>
  <conditionalFormatting sqref="A3">
    <cfRule type="cellIs" dxfId="128" priority="215" operator="equal">
      <formula>0</formula>
    </cfRule>
  </conditionalFormatting>
  <conditionalFormatting sqref="BM6:BM7">
    <cfRule type="cellIs" dxfId="127" priority="99" operator="equal">
      <formula>0</formula>
    </cfRule>
  </conditionalFormatting>
  <conditionalFormatting sqref="N6:N7">
    <cfRule type="cellIs" dxfId="126" priority="98" operator="equal">
      <formula>0</formula>
    </cfRule>
  </conditionalFormatting>
  <conditionalFormatting sqref="O6:O7">
    <cfRule type="cellIs" dxfId="125" priority="97" operator="equal">
      <formula>0</formula>
    </cfRule>
  </conditionalFormatting>
  <conditionalFormatting sqref="V6:V7">
    <cfRule type="cellIs" dxfId="124" priority="96" operator="equal">
      <formula>0</formula>
    </cfRule>
  </conditionalFormatting>
  <conditionalFormatting sqref="X6:X7">
    <cfRule type="cellIs" dxfId="123" priority="95" operator="equal">
      <formula>0</formula>
    </cfRule>
  </conditionalFormatting>
  <conditionalFormatting sqref="AH6:AH7">
    <cfRule type="cellIs" dxfId="122" priority="94" operator="equal">
      <formula>0</formula>
    </cfRule>
  </conditionalFormatting>
  <conditionalFormatting sqref="AU6:AU7">
    <cfRule type="cellIs" dxfId="121" priority="93" operator="equal">
      <formula>0</formula>
    </cfRule>
  </conditionalFormatting>
  <conditionalFormatting sqref="AW6:AW7">
    <cfRule type="cellIs" dxfId="120" priority="92" operator="equal">
      <formula>0</formula>
    </cfRule>
  </conditionalFormatting>
  <conditionalFormatting sqref="AX6:AX7">
    <cfRule type="cellIs" dxfId="119" priority="91" operator="equal">
      <formula>0</formula>
    </cfRule>
  </conditionalFormatting>
  <conditionalFormatting sqref="AY6:AY7">
    <cfRule type="cellIs" dxfId="118" priority="90" operator="equal">
      <formula>0</formula>
    </cfRule>
  </conditionalFormatting>
  <conditionalFormatting sqref="BP6:BP7">
    <cfRule type="cellIs" dxfId="117" priority="89" operator="equal">
      <formula>0</formula>
    </cfRule>
  </conditionalFormatting>
  <conditionalFormatting sqref="CD3">
    <cfRule type="cellIs" dxfId="116" priority="192" operator="equal">
      <formula>0</formula>
    </cfRule>
  </conditionalFormatting>
  <conditionalFormatting sqref="AB3">
    <cfRule type="cellIs" dxfId="115" priority="191" operator="equal">
      <formula>0</formula>
    </cfRule>
  </conditionalFormatting>
  <conditionalFormatting sqref="CG6:CG7">
    <cfRule type="cellIs" dxfId="114" priority="83" operator="equal">
      <formula>0</formula>
    </cfRule>
  </conditionalFormatting>
  <conditionalFormatting sqref="K3:M3 Y3 AC3:AG3 AN3 AS3 S3 U3 AW3:AY3 BJ3:BL3 BN3:BO3">
    <cfRule type="cellIs" dxfId="113" priority="214" operator="equal">
      <formula>0</formula>
    </cfRule>
  </conditionalFormatting>
  <conditionalFormatting sqref="O3">
    <cfRule type="cellIs" dxfId="112" priority="212" operator="equal">
      <formula>0</formula>
    </cfRule>
  </conditionalFormatting>
  <conditionalFormatting sqref="AL3:AM3 BA3:BI3 BU3 BX3:CC3 CE3">
    <cfRule type="cellIs" dxfId="111" priority="213" operator="equal">
      <formula>0</formula>
    </cfRule>
  </conditionalFormatting>
  <conditionalFormatting sqref="X3">
    <cfRule type="cellIs" dxfId="110" priority="210" operator="equal">
      <formula>0</formula>
    </cfRule>
  </conditionalFormatting>
  <conditionalFormatting sqref="N3">
    <cfRule type="cellIs" dxfId="109" priority="211" operator="equal">
      <formula>0</formula>
    </cfRule>
  </conditionalFormatting>
  <conditionalFormatting sqref="I3">
    <cfRule type="cellIs" dxfId="108" priority="209" operator="equal">
      <formula>0</formula>
    </cfRule>
  </conditionalFormatting>
  <conditionalFormatting sqref="CG3">
    <cfRule type="cellIs" dxfId="107" priority="207" operator="equal">
      <formula>0</formula>
    </cfRule>
  </conditionalFormatting>
  <conditionalFormatting sqref="CH3">
    <cfRule type="cellIs" dxfId="106" priority="208" operator="equal">
      <formula>0</formula>
    </cfRule>
  </conditionalFormatting>
  <conditionalFormatting sqref="V3">
    <cfRule type="cellIs" dxfId="105" priority="206" operator="equal">
      <formula>0</formula>
    </cfRule>
  </conditionalFormatting>
  <conditionalFormatting sqref="BR3:BT3">
    <cfRule type="cellIs" dxfId="104" priority="205" operator="equal">
      <formula>0</formula>
    </cfRule>
  </conditionalFormatting>
  <conditionalFormatting sqref="BQ3">
    <cfRule type="cellIs" dxfId="103" priority="188" operator="equal">
      <formula>0</formula>
    </cfRule>
  </conditionalFormatting>
  <conditionalFormatting sqref="W3">
    <cfRule type="cellIs" dxfId="102" priority="185" operator="equal">
      <formula>0</formula>
    </cfRule>
  </conditionalFormatting>
  <conditionalFormatting sqref="AB7:AG7 CA7:CH7 AJ7:BT7">
    <cfRule type="cellIs" dxfId="101" priority="143" operator="equal">
      <formula>0</formula>
    </cfRule>
  </conditionalFormatting>
  <conditionalFormatting sqref="K4:L4 AS4 AN4 S4:U4 AC4 AE4:AF4 AW4:AY4">
    <cfRule type="cellIs" dxfId="100" priority="140" operator="equal">
      <formula>0</formula>
    </cfRule>
  </conditionalFormatting>
  <conditionalFormatting sqref="BH4 BN4:BO4 CE4:CF4">
    <cfRule type="cellIs" dxfId="99" priority="139" operator="equal">
      <formula>0</formula>
    </cfRule>
  </conditionalFormatting>
  <conditionalFormatting sqref="AZ4:BG4">
    <cfRule type="cellIs" dxfId="98" priority="136" operator="equal">
      <formula>0</formula>
    </cfRule>
  </conditionalFormatting>
  <conditionalFormatting sqref="Y4">
    <cfRule type="cellIs" dxfId="97" priority="135" operator="equal">
      <formula>0</formula>
    </cfRule>
  </conditionalFormatting>
  <conditionalFormatting sqref="BY4:BZ4">
    <cfRule type="cellIs" dxfId="96" priority="134" operator="equal">
      <formula>0</formula>
    </cfRule>
  </conditionalFormatting>
  <conditionalFormatting sqref="AL4:AM4">
    <cfRule type="cellIs" dxfId="95" priority="133" operator="equal">
      <formula>0</formula>
    </cfRule>
  </conditionalFormatting>
  <conditionalFormatting sqref="BR4:BT4">
    <cfRule type="cellIs" dxfId="94" priority="125" operator="equal">
      <formula>0</formula>
    </cfRule>
  </conditionalFormatting>
  <conditionalFormatting sqref="BX4">
    <cfRule type="cellIs" dxfId="93" priority="131" operator="equal">
      <formula>0</formula>
    </cfRule>
  </conditionalFormatting>
  <conditionalFormatting sqref="CA4:CC4">
    <cfRule type="cellIs" dxfId="92" priority="130" operator="equal">
      <formula>0</formula>
    </cfRule>
  </conditionalFormatting>
  <conditionalFormatting sqref="AJ4">
    <cfRule type="cellIs" dxfId="91" priority="129" operator="equal">
      <formula>0</formula>
    </cfRule>
  </conditionalFormatting>
  <conditionalFormatting sqref="X4">
    <cfRule type="cellIs" dxfId="90" priority="128" operator="equal">
      <formula>0</formula>
    </cfRule>
  </conditionalFormatting>
  <conditionalFormatting sqref="Z4">
    <cfRule type="cellIs" dxfId="89" priority="127" operator="equal">
      <formula>0</formula>
    </cfRule>
  </conditionalFormatting>
  <conditionalFormatting sqref="AT4">
    <cfRule type="cellIs" dxfId="88" priority="126" operator="equal">
      <formula>0</formula>
    </cfRule>
  </conditionalFormatting>
  <conditionalFormatting sqref="CG4:CH4">
    <cfRule type="cellIs" dxfId="87" priority="124" operator="equal">
      <formula>0</formula>
    </cfRule>
  </conditionalFormatting>
  <conditionalFormatting sqref="P4:R4">
    <cfRule type="cellIs" dxfId="86" priority="123" operator="equal">
      <formula>0</formula>
    </cfRule>
  </conditionalFormatting>
  <conditionalFormatting sqref="M4">
    <cfRule type="cellIs" dxfId="85" priority="122" operator="equal">
      <formula>0</formula>
    </cfRule>
  </conditionalFormatting>
  <conditionalFormatting sqref="CD4">
    <cfRule type="cellIs" dxfId="84" priority="121" operator="equal">
      <formula>0</formula>
    </cfRule>
  </conditionalFormatting>
  <conditionalFormatting sqref="AB4">
    <cfRule type="cellIs" dxfId="83" priority="120" operator="equal">
      <formula>0</formula>
    </cfRule>
  </conditionalFormatting>
  <conditionalFormatting sqref="AD4">
    <cfRule type="cellIs" dxfId="82" priority="119" operator="equal">
      <formula>0</formula>
    </cfRule>
  </conditionalFormatting>
  <conditionalFormatting sqref="AA4">
    <cfRule type="cellIs" dxfId="81" priority="118" operator="equal">
      <formula>0</formula>
    </cfRule>
  </conditionalFormatting>
  <conditionalFormatting sqref="I4:J4">
    <cfRule type="cellIs" dxfId="80" priority="110" operator="equal">
      <formula>0</formula>
    </cfRule>
  </conditionalFormatting>
  <conditionalFormatting sqref="AK4">
    <cfRule type="cellIs" dxfId="79" priority="117" operator="equal">
      <formula>0</formula>
    </cfRule>
  </conditionalFormatting>
  <conditionalFormatting sqref="BP4">
    <cfRule type="cellIs" dxfId="78" priority="116" operator="equal">
      <formula>0</formula>
    </cfRule>
  </conditionalFormatting>
  <conditionalFormatting sqref="AU4">
    <cfRule type="cellIs" dxfId="76" priority="114" operator="equal">
      <formula>0</formula>
    </cfRule>
  </conditionalFormatting>
  <conditionalFormatting sqref="AH4:AI4">
    <cfRule type="cellIs" dxfId="74" priority="112" operator="equal">
      <formula>0</formula>
    </cfRule>
  </conditionalFormatting>
  <conditionalFormatting sqref="V4:W4">
    <cfRule type="cellIs" dxfId="73" priority="111" operator="equal">
      <formula>0</formula>
    </cfRule>
  </conditionalFormatting>
  <conditionalFormatting sqref="BJ6:BL7">
    <cfRule type="cellIs" dxfId="72" priority="109" operator="equal">
      <formula>0</formula>
    </cfRule>
  </conditionalFormatting>
  <conditionalFormatting sqref="AL6:AN7 AZ6:BI7">
    <cfRule type="cellIs" dxfId="71" priority="108" operator="equal">
      <formula>0</formula>
    </cfRule>
  </conditionalFormatting>
  <conditionalFormatting sqref="BQ6:BQ7">
    <cfRule type="cellIs" dxfId="70" priority="103" operator="equal">
      <formula>0</formula>
    </cfRule>
  </conditionalFormatting>
  <conditionalFormatting sqref="BW6:BW7">
    <cfRule type="cellIs" dxfId="69" priority="102" operator="equal">
      <formula>0</formula>
    </cfRule>
  </conditionalFormatting>
  <conditionalFormatting sqref="I6:J7">
    <cfRule type="cellIs" dxfId="68" priority="107" operator="equal">
      <formula>0</formula>
    </cfRule>
  </conditionalFormatting>
  <conditionalFormatting sqref="AV6:AV7">
    <cfRule type="cellIs" dxfId="67" priority="104" operator="equal">
      <formula>0</formula>
    </cfRule>
  </conditionalFormatting>
  <conditionalFormatting sqref="W6:W7">
    <cfRule type="cellIs" dxfId="66" priority="106" operator="equal">
      <formula>0</formula>
    </cfRule>
  </conditionalFormatting>
  <conditionalFormatting sqref="AI6:AI7">
    <cfRule type="cellIs" dxfId="65" priority="105" operator="equal">
      <formula>0</formula>
    </cfRule>
  </conditionalFormatting>
  <conditionalFormatting sqref="AP6:AP7">
    <cfRule type="cellIs" dxfId="64" priority="101" operator="equal">
      <formula>0</formula>
    </cfRule>
  </conditionalFormatting>
  <conditionalFormatting sqref="AQ6:AR7">
    <cfRule type="cellIs" dxfId="63" priority="100" operator="equal">
      <formula>0</formula>
    </cfRule>
  </conditionalFormatting>
  <conditionalFormatting sqref="BR6:BR7">
    <cfRule type="cellIs" dxfId="62" priority="88" operator="equal">
      <formula>0</formula>
    </cfRule>
  </conditionalFormatting>
  <conditionalFormatting sqref="BS6:BS7">
    <cfRule type="cellIs" dxfId="61" priority="87" operator="equal">
      <formula>0</formula>
    </cfRule>
  </conditionalFormatting>
  <conditionalFormatting sqref="BT6:BT7">
    <cfRule type="cellIs" dxfId="60" priority="86" operator="equal">
      <formula>0</formula>
    </cfRule>
  </conditionalFormatting>
  <conditionalFormatting sqref="BV6:BV7">
    <cfRule type="cellIs" dxfId="59" priority="85" operator="equal">
      <formula>0</formula>
    </cfRule>
  </conditionalFormatting>
  <conditionalFormatting sqref="CB6:CB7">
    <cfRule type="cellIs" dxfId="58" priority="84" operator="equal">
      <formula>0</formula>
    </cfRule>
  </conditionalFormatting>
  <conditionalFormatting sqref="BU5">
    <cfRule type="cellIs" dxfId="57" priority="26" operator="equal">
      <formula>0</formula>
    </cfRule>
  </conditionalFormatting>
  <conditionalFormatting sqref="BX5">
    <cfRule type="cellIs" dxfId="56" priority="25" operator="equal">
      <formula>0</formula>
    </cfRule>
  </conditionalFormatting>
  <conditionalFormatting sqref="CA5:CC5">
    <cfRule type="cellIs" dxfId="55" priority="24" operator="equal">
      <formula>0</formula>
    </cfRule>
  </conditionalFormatting>
  <conditionalFormatting sqref="AJ5">
    <cfRule type="cellIs" dxfId="54" priority="23" operator="equal">
      <formula>0</formula>
    </cfRule>
  </conditionalFormatting>
  <conditionalFormatting sqref="X5">
    <cfRule type="cellIs" dxfId="53" priority="22" operator="equal">
      <formula>0</formula>
    </cfRule>
  </conditionalFormatting>
  <conditionalFormatting sqref="Z5">
    <cfRule type="cellIs" dxfId="52" priority="21" operator="equal">
      <formula>0</formula>
    </cfRule>
  </conditionalFormatting>
  <conditionalFormatting sqref="AT5">
    <cfRule type="cellIs" dxfId="51" priority="20" operator="equal">
      <formula>0</formula>
    </cfRule>
  </conditionalFormatting>
  <conditionalFormatting sqref="BR5:BT5">
    <cfRule type="cellIs" dxfId="50" priority="19" operator="equal">
      <formula>0</formula>
    </cfRule>
  </conditionalFormatting>
  <conditionalFormatting sqref="CG5:CH5">
    <cfRule type="cellIs" dxfId="49" priority="18" operator="equal">
      <formula>0</formula>
    </cfRule>
  </conditionalFormatting>
  <conditionalFormatting sqref="P5:R5">
    <cfRule type="cellIs" dxfId="48" priority="17" operator="equal">
      <formula>0</formula>
    </cfRule>
  </conditionalFormatting>
  <conditionalFormatting sqref="M5">
    <cfRule type="cellIs" dxfId="47" priority="16" operator="equal">
      <formula>0</formula>
    </cfRule>
  </conditionalFormatting>
  <conditionalFormatting sqref="CD5">
    <cfRule type="cellIs" dxfId="46" priority="15" operator="equal">
      <formula>0</formula>
    </cfRule>
  </conditionalFormatting>
  <conditionalFormatting sqref="AB5">
    <cfRule type="cellIs" dxfId="45" priority="14" operator="equal">
      <formula>0</formula>
    </cfRule>
  </conditionalFormatting>
  <conditionalFormatting sqref="AD5">
    <cfRule type="cellIs" dxfId="44" priority="13" operator="equal">
      <formula>0</formula>
    </cfRule>
  </conditionalFormatting>
  <conditionalFormatting sqref="AA5">
    <cfRule type="cellIs" dxfId="43" priority="12" operator="equal">
      <formula>0</formula>
    </cfRule>
  </conditionalFormatting>
  <conditionalFormatting sqref="AK5">
    <cfRule type="cellIs" dxfId="42" priority="11" operator="equal">
      <formula>0</formula>
    </cfRule>
  </conditionalFormatting>
  <conditionalFormatting sqref="BP5">
    <cfRule type="cellIs" dxfId="41" priority="10" operator="equal">
      <formula>0</formula>
    </cfRule>
  </conditionalFormatting>
  <conditionalFormatting sqref="BQ5">
    <cfRule type="cellIs" dxfId="40" priority="9" operator="equal">
      <formula>0</formula>
    </cfRule>
  </conditionalFormatting>
  <conditionalFormatting sqref="AU5">
    <cfRule type="cellIs" dxfId="39" priority="8" operator="equal">
      <formula>0</formula>
    </cfRule>
  </conditionalFormatting>
  <conditionalFormatting sqref="AV5">
    <cfRule type="cellIs" dxfId="38" priority="7" operator="equal">
      <formula>0</formula>
    </cfRule>
  </conditionalFormatting>
  <conditionalFormatting sqref="AH5:AI5">
    <cfRule type="cellIs" dxfId="37" priority="6" operator="equal">
      <formula>0</formula>
    </cfRule>
  </conditionalFormatting>
  <conditionalFormatting sqref="V5:W5">
    <cfRule type="cellIs" dxfId="36" priority="5" operator="equal">
      <formula>0</formula>
    </cfRule>
  </conditionalFormatting>
  <conditionalFormatting sqref="AL5:AM5">
    <cfRule type="cellIs" dxfId="35" priority="27" operator="equal">
      <formula>0</formula>
    </cfRule>
  </conditionalFormatting>
  <conditionalFormatting sqref="I5:J5">
    <cfRule type="cellIs" dxfId="34" priority="4" operator="equal">
      <formula>0</formula>
    </cfRule>
  </conditionalFormatting>
  <conditionalFormatting sqref="N5:O5">
    <cfRule type="cellIs" dxfId="32" priority="32" operator="equal">
      <formula>0</formula>
    </cfRule>
  </conditionalFormatting>
  <conditionalFormatting sqref="BV5:BW5">
    <cfRule type="cellIs" dxfId="31" priority="31" operator="equal">
      <formula>0</formula>
    </cfRule>
  </conditionalFormatting>
  <conditionalFormatting sqref="K5:L5 AS5 AN5 S5:U5 AC5 AE5:AF5 AW5:AY5">
    <cfRule type="cellIs" dxfId="30" priority="34" operator="equal">
      <formula>0</formula>
    </cfRule>
  </conditionalFormatting>
  <conditionalFormatting sqref="BH5 BN5:BO5 CE5:CF5">
    <cfRule type="cellIs" dxfId="29" priority="33" operator="equal">
      <formula>0</formula>
    </cfRule>
  </conditionalFormatting>
  <conditionalFormatting sqref="AZ5:BG5">
    <cfRule type="cellIs" dxfId="28" priority="30" operator="equal">
      <formula>0</formula>
    </cfRule>
  </conditionalFormatting>
  <conditionalFormatting sqref="Y5">
    <cfRule type="cellIs" dxfId="27" priority="29" operator="equal">
      <formula>0</formula>
    </cfRule>
  </conditionalFormatting>
  <conditionalFormatting sqref="BY5:BZ5">
    <cfRule type="cellIs" dxfId="26" priority="28" operator="equal">
      <formula>0</formula>
    </cfRule>
  </conditionalFormatting>
  <conditionalFormatting sqref="AV4">
    <cfRule type="cellIs" dxfId="2" priority="3" operator="equal">
      <formula>0</formula>
    </cfRule>
  </conditionalFormatting>
  <conditionalFormatting sqref="BQ4">
    <cfRule type="cellIs" dxfId="1" priority="2" operator="equal">
      <formula>0</formula>
    </cfRule>
  </conditionalFormatting>
  <conditionalFormatting sqref="BV4:BW4">
    <cfRule type="cellIs" dxfId="0" priority="1" operator="equal">
      <formula>0</formula>
    </cfRule>
  </conditionalFormatting>
  <hyperlinks>
    <hyperlink ref="B5" r:id="rId1" display="https://libcat.naturalresources.wales/webview/?infile=details.glu&amp;loid=111953&amp;rs=1042006&amp;hitno=1" xr:uid="{EBC7DAB4-C46F-4DB0-AE07-3EE8F595E7B4}"/>
    <hyperlink ref="C5" r:id="rId2" xr:uid="{CF83F808-BCA4-499D-AADD-CE5F9244617D}"/>
    <hyperlink ref="D5" r:id="rId3" xr:uid="{7CC43B36-5619-4240-907E-AD569CEE92F6}"/>
    <hyperlink ref="K5" r:id="rId4" xr:uid="{DB074464-02F0-433F-861B-28E003F9C053}"/>
    <hyperlink ref="L5" r:id="rId5" xr:uid="{5892121A-9BCC-49B4-8E83-BAC668ED1555}"/>
    <hyperlink ref="E5" r:id="rId6" xr:uid="{1DB06872-844F-4F72-8012-3899C6C7489C}"/>
    <hyperlink ref="F5" r:id="rId7" xr:uid="{8854071A-E6A4-4EDE-9733-423D7F63D5B5}"/>
    <hyperlink ref="R5" r:id="rId8" display="https://gov.wales/sites/default/files/statistics-and-research/2019-04/national-survey-wales-arts-heritage-libraries-and-museums-2017-18-355.pdf" xr:uid="{483AAD5C-6F36-4E03-B668-4AB332A3627D}"/>
    <hyperlink ref="S5" r:id="rId9" xr:uid="{E2BA6179-1B23-447C-9817-61B21FD49671}"/>
    <hyperlink ref="AL5" r:id="rId10" xr:uid="{3BCAE520-34CC-40A1-9A90-A11DADB40A13}"/>
    <hyperlink ref="X5" r:id="rId11" xr:uid="{20FB9E50-ACDF-4C52-8E9F-59D7D607453A}"/>
    <hyperlink ref="AM5" r:id="rId12" xr:uid="{F40060E0-4AE7-49C9-A863-F5A6DC2DED89}"/>
    <hyperlink ref="AO5" r:id="rId13" xr:uid="{A5D3D362-5DD8-4C8E-9B04-B5F1A09908EB}"/>
    <hyperlink ref="AP5" r:id="rId14" xr:uid="{FCB1D4AE-23F9-4E03-AB9F-3A9123CF5D29}"/>
    <hyperlink ref="AQ5" r:id="rId15" xr:uid="{2D9FF43B-D32E-43C2-A95C-06A037DE7775}"/>
    <hyperlink ref="BA5" r:id="rId16" xr:uid="{BD076B59-D609-4678-B0B8-E11D621D7ED1}"/>
    <hyperlink ref="BE5" r:id="rId17" xr:uid="{55A10E51-B76C-46A5-9532-C88C72179946}"/>
    <hyperlink ref="BF5" r:id="rId18" xr:uid="{96AAFB22-7410-4C64-A991-752CF7EA22FF}"/>
    <hyperlink ref="BG5" r:id="rId19" xr:uid="{410F3C43-FE19-4587-B006-4E3D8AB277D9}"/>
    <hyperlink ref="CE5" r:id="rId20" xr:uid="{AD7C5832-1263-4C1B-A535-76BD45E2E5C5}"/>
    <hyperlink ref="BK5" r:id="rId21" xr:uid="{5B3892CE-20E1-49B0-981A-B825C48D9BFC}"/>
    <hyperlink ref="AE5" r:id="rId22" xr:uid="{9A1D98F9-56AC-4D3E-A6C9-49719872133A}"/>
    <hyperlink ref="AF5" r:id="rId23" xr:uid="{ADD0C148-44E1-4135-9246-44B8B08843D6}"/>
    <hyperlink ref="BB5" r:id="rId24" xr:uid="{2D927137-441A-4669-A073-F168C9C93084}"/>
    <hyperlink ref="BD5" r:id="rId25" xr:uid="{2554305B-21A9-4F1F-BBA1-673758C34D66}"/>
    <hyperlink ref="BU5" r:id="rId26" xr:uid="{6F0255CB-1EC4-42D1-AF87-04ABC8FC57D5}"/>
    <hyperlink ref="AT5" r:id="rId27" xr:uid="{0C8AF7F9-A6D1-4EE8-B9B7-9F26C06CC123}"/>
    <hyperlink ref="CF5" r:id="rId28" xr:uid="{9B1AB4D4-3BD8-4381-8CE4-A73397E501A3}"/>
    <hyperlink ref="AG5" r:id="rId29" xr:uid="{9A819A34-35D3-491B-A9C0-0795BE581268}"/>
    <hyperlink ref="AD5" r:id="rId30" xr:uid="{198BFA8A-B586-4546-93C6-DB7B35491208}"/>
    <hyperlink ref="BX5" r:id="rId31" xr:uid="{2FA5F2EE-1275-49AA-89EC-244F1E7AD87A}"/>
    <hyperlink ref="AN5" r:id="rId32" xr:uid="{9C57D329-F9D5-4CB9-B4B6-DD870CDF72FF}"/>
    <hyperlink ref="BZ5" r:id="rId33" location="unique-identifier" display="https://civictrustwales.wordpress.com/network/ - unique-identifier" xr:uid="{45CA22AA-055A-4A28-B233-E23F18145D78}"/>
    <hyperlink ref="H5" r:id="rId34" xr:uid="{7C74FB28-FD67-4EDB-B38A-62B3FBA4C2E8}"/>
    <hyperlink ref="P5" r:id="rId35" xr:uid="{B756A487-D851-4BC0-92B2-9A0B5B1FCCD9}"/>
    <hyperlink ref="M5" r:id="rId36" xr:uid="{463A4DCA-E61E-4EE6-A576-E2E95A1815D6}"/>
    <hyperlink ref="N5" r:id="rId37" xr:uid="{902BFD22-4192-47C9-81B5-BCCA754C5D49}"/>
    <hyperlink ref="O5" r:id="rId38" xr:uid="{1D42A31C-4CEF-4437-B997-0C77F4DFE17F}"/>
    <hyperlink ref="T5" r:id="rId39" xr:uid="{162082AF-D220-44D7-999A-500DF979E0C5}"/>
    <hyperlink ref="U5" r:id="rId40" xr:uid="{94F0471A-8599-49DF-9B47-9694AD279BC9}"/>
    <hyperlink ref="Y5" r:id="rId41" xr:uid="{8DCDFEB3-1566-40CC-941E-9A2749F817B4}"/>
    <hyperlink ref="Z5" r:id="rId42" xr:uid="{AA835A19-3881-4A5D-BE05-12D4AE147F79}"/>
    <hyperlink ref="AC5" r:id="rId43" xr:uid="{6AFF19B9-998C-43E5-AFAB-D852451F6991}"/>
    <hyperlink ref="AB5" r:id="rId44" xr:uid="{D55BECFA-79BF-4A4D-AB45-C67AFBEA81FB}"/>
    <hyperlink ref="AJ5" r:id="rId45" xr:uid="{81D81B96-C125-4819-89AD-30F95208D465}"/>
    <hyperlink ref="AK5" r:id="rId46" xr:uid="{0B516CCE-5247-43E0-A15B-6DBCB706DE08}"/>
    <hyperlink ref="AX5" r:id="rId47" xr:uid="{29C1E71B-BC4E-4EB9-AE40-7AADBA3AB56D}"/>
    <hyperlink ref="AY5" r:id="rId48" xr:uid="{0B18EBD6-EEA6-4227-B64A-B01AA9878B2E}"/>
    <hyperlink ref="AZ5" r:id="rId49" xr:uid="{F4E766CC-21CC-4791-9764-D9EB56ED3C3C}"/>
    <hyperlink ref="BI5" r:id="rId50" xr:uid="{C0054154-D6DA-49B8-892D-69D9DD6D8AA6}"/>
    <hyperlink ref="BM5" r:id="rId51" xr:uid="{0FD553F7-5677-4CFF-A1C8-81E6FE095B65}"/>
    <hyperlink ref="BT5" r:id="rId52" xr:uid="{662534C2-9DA6-4BA9-9F7F-F2DBC469198D}"/>
    <hyperlink ref="BS5" r:id="rId53" xr:uid="{254D21CF-044E-4D09-8B18-40F14C133C26}"/>
    <hyperlink ref="CD5" r:id="rId54" xr:uid="{86845AB6-2577-433A-A99B-D35FBF5353FF}"/>
    <hyperlink ref="CA5" r:id="rId55" xr:uid="{F4A6FF33-8427-4388-9FCC-8B80814FE663}"/>
    <hyperlink ref="CB5" r:id="rId56" xr:uid="{9F915562-3006-438F-A028-56F2CA9556A4}"/>
    <hyperlink ref="CC5" r:id="rId57" xr:uid="{CECCB684-3D3C-4BB2-B3AD-98AA19DFF034}"/>
    <hyperlink ref="BY5" r:id="rId58" xr:uid="{5E6B05D1-F021-46F1-8EA2-C26650D18F03}"/>
    <hyperlink ref="CG5" r:id="rId59" xr:uid="{F988843C-903E-41C2-A4EF-12F52A21E9F7}"/>
    <hyperlink ref="CH5" r:id="rId60" xr:uid="{524E606E-0FBB-44EE-B2E3-0E3BFF31E7F1}"/>
  </hyperlinks>
  <pageMargins left="0.7" right="0.7" top="0.75" bottom="0.75" header="0.3" footer="0.3"/>
  <pageSetup paperSize="9" orientation="portrait" r:id="rId6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494BE99016CC4C86204372E4CD91A8" ma:contentTypeVersion="12" ma:contentTypeDescription="Create a new document." ma:contentTypeScope="" ma:versionID="20c531818a4bb4fd2dae0458d05e2846">
  <xsd:schema xmlns:xsd="http://www.w3.org/2001/XMLSchema" xmlns:xs="http://www.w3.org/2001/XMLSchema" xmlns:p="http://schemas.microsoft.com/office/2006/metadata/properties" xmlns:ns2="d722925e-bb89-415e-83ef-30f68dcfb15b" xmlns:ns3="828f8b23-a73d-4a04-8e90-7444bc01780e" targetNamespace="http://schemas.microsoft.com/office/2006/metadata/properties" ma:root="true" ma:fieldsID="99c3de9523650e9e4568b07328d84e80" ns2:_="" ns3:_="">
    <xsd:import namespace="d722925e-bb89-415e-83ef-30f68dcfb15b"/>
    <xsd:import namespace="828f8b23-a73d-4a04-8e90-7444bc01780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22925e-bb89-415e-83ef-30f68dcfb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8f8b23-a73d-4a04-8e90-7444bc01780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4E45DB-38D0-489C-89C0-B889BA3C67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22925e-bb89-415e-83ef-30f68dcfb15b"/>
    <ds:schemaRef ds:uri="828f8b23-a73d-4a04-8e90-7444bc017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1B7E82-1EC2-4D9D-8A10-88803C55D5F4}">
  <ds:schemaRefs>
    <ds:schemaRef ds:uri="http://schemas.microsoft.com/office/2006/documentManagement/types"/>
    <ds:schemaRef ds:uri="d722925e-bb89-415e-83ef-30f68dcfb15b"/>
    <ds:schemaRef ds:uri="http://schemas.microsoft.com/office/2006/metadata/properties"/>
    <ds:schemaRef ds:uri="http://purl.org/dc/elements/1.1/"/>
    <ds:schemaRef ds:uri="828f8b23-a73d-4a04-8e90-7444bc01780e"/>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2DEB505-06EB-4569-B187-A09BE37327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 &amp; Contents</vt:lpstr>
      <vt:lpstr>Heritage Index rankings 2020</vt:lpstr>
      <vt:lpstr>Heritage Index rankings 2016</vt:lpstr>
      <vt:lpstr>Local authority dashboard</vt:lpstr>
      <vt:lpstr>Raw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Schifferes</dc:creator>
  <cp:keywords/>
  <dc:description/>
  <cp:lastModifiedBy>Hannah Webster</cp:lastModifiedBy>
  <cp:revision/>
  <dcterms:created xsi:type="dcterms:W3CDTF">2015-09-15T03:57:30Z</dcterms:created>
  <dcterms:modified xsi:type="dcterms:W3CDTF">2020-10-11T15:00:55Z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0x010100DE494BE99016CC4C86204372E4CD91A8</vt:lpwstr>
  </property>
</Properties>
</file>